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Arbre de décision" sheetId="2" state="visible" r:id="rId2"/>
    <sheet xmlns:r="http://schemas.openxmlformats.org/officeDocument/2006/relationships" name="Registre des comptes" sheetId="3" state="visible" r:id="rId3"/>
    <sheet xmlns:r="http://schemas.openxmlformats.org/officeDocument/2006/relationships" name="Check-list annuelle" sheetId="4" state="visible" r:id="rId4"/>
    <sheet xmlns:r="http://schemas.openxmlformats.org/officeDocument/2006/relationships" name="Ressources étrangères" sheetId="5" state="visible" r:id="rId5"/>
    <sheet xmlns:r="http://schemas.openxmlformats.org/officeDocument/2006/relationships" name="Listes" sheetId="6" state="hidden" r:id="rId6"/>
  </sheets>
  <definedNames/>
  <calcPr calcId="124519" fullCalcOnLoad="1"/>
</workbook>
</file>

<file path=xl/styles.xml><?xml version="1.0" encoding="utf-8"?>
<styleSheet xmlns="http://schemas.openxmlformats.org/spreadsheetml/2006/main">
  <numFmts count="3">
    <numFmt numFmtId="164" formatCode="yyyy-mm-dd"/>
    <numFmt numFmtId="165" formatCode="dd/mm/yyyy"/>
    <numFmt numFmtId="166" formatCode="#,##0 €;-#,##0 €;-"/>
  </numFmts>
  <fonts count="15">
    <font>
      <name val="Calibri"/>
      <family val="2"/>
      <color theme="1"/>
      <sz val="11"/>
      <scheme val="minor"/>
    </font>
    <font>
      <name val="Arial"/>
      <b val="1"/>
      <color rgb="000B3A6E"/>
      <sz val="14"/>
    </font>
    <font>
      <name val="Arial"/>
      <i val="1"/>
      <color rgb="006B7280"/>
      <sz val="10"/>
    </font>
    <font>
      <name val="Arial"/>
      <color rgb="006B7280"/>
      <sz val="9"/>
    </font>
    <font>
      <name val="Arial"/>
      <b val="1"/>
      <color rgb="00E0A52B"/>
      <sz val="9"/>
    </font>
    <font>
      <name val="Arial"/>
      <b val="1"/>
      <color rgb="000B3A6E"/>
      <sz val="10"/>
    </font>
    <font>
      <name val="Arial"/>
      <sz val="10"/>
    </font>
    <font>
      <name val="Arial"/>
      <i val="1"/>
      <color rgb="006B7280"/>
      <sz val="8"/>
    </font>
    <font>
      <name val="Arial"/>
      <color rgb="006B7280"/>
      <sz val="8"/>
    </font>
    <font>
      <name val="Arial"/>
      <b val="1"/>
      <sz val="10"/>
    </font>
    <font>
      <name val="Arial"/>
      <i val="1"/>
      <color rgb="00808080"/>
      <sz val="10"/>
    </font>
    <font>
      <name val="Arial"/>
      <b val="1"/>
      <color rgb="00FFFFFF"/>
      <sz val="10"/>
    </font>
    <font>
      <name val="Arial"/>
      <color rgb="001F2937"/>
      <sz val="10"/>
    </font>
    <font>
      <name val="Arial"/>
      <i val="1"/>
      <color rgb="006B7280"/>
      <sz val="9"/>
    </font>
    <font>
      <name val="Arial"/>
      <b val="1"/>
      <color rgb="000B3A6E"/>
      <sz val="11"/>
    </font>
  </fonts>
  <fills count="5">
    <fill>
      <patternFill/>
    </fill>
    <fill>
      <patternFill patternType="gray125"/>
    </fill>
    <fill>
      <patternFill patternType="solid">
        <fgColor rgb="00FFF4CC"/>
      </patternFill>
    </fill>
    <fill>
      <patternFill patternType="solid">
        <fgColor rgb="000B3A6E"/>
      </patternFill>
    </fill>
    <fill>
      <patternFill patternType="solid">
        <fgColor rgb="00F6F8FA"/>
      </patternFill>
    </fill>
  </fills>
  <borders count="6">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style="thin">
        <color rgb="00D1D5DB"/>
      </right>
      <top style="thin">
        <color rgb="00D1D5DB"/>
      </top>
      <bottom style="thin">
        <color rgb="00D1D5DB"/>
      </bottom>
      <diagonal/>
    </border>
    <border>
      <left/>
      <right/>
      <top style="thin">
        <color rgb="00D1D5DB"/>
      </top>
      <bottom style="thin">
        <color rgb="00D1D5DB"/>
      </bottom>
      <diagonal/>
    </border>
  </borders>
  <cellStyleXfs count="1">
    <xf numFmtId="0" fontId="0" fillId="0" borderId="0"/>
  </cellStyleXfs>
  <cellXfs count="33">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applyAlignment="1" pivotButton="0" quotePrefix="0" xfId="0">
      <alignment vertical="top" wrapText="1"/>
    </xf>
    <xf numFmtId="0" fontId="7" fillId="0" borderId="0" applyAlignment="1" pivotButton="0" quotePrefix="0" xfId="0">
      <alignment vertical="top" wrapText="1"/>
    </xf>
    <xf numFmtId="0" fontId="8" fillId="0" borderId="0" pivotButton="0" quotePrefix="0" xfId="0"/>
    <xf numFmtId="0" fontId="9" fillId="0" borderId="1" applyAlignment="1" pivotButton="0" quotePrefix="0" xfId="0">
      <alignment vertical="top" wrapText="1"/>
    </xf>
    <xf numFmtId="0" fontId="10" fillId="2" borderId="1" applyAlignment="1" pivotButton="0" quotePrefix="0" xfId="0">
      <alignment vertical="top" wrapText="1"/>
    </xf>
    <xf numFmtId="0" fontId="0" fillId="0" borderId="4" pivotButton="0" quotePrefix="0" xfId="0"/>
    <xf numFmtId="1" fontId="10" fillId="2" borderId="1" applyAlignment="1" pivotButton="0" quotePrefix="0" xfId="0">
      <alignment vertical="top" wrapText="1"/>
    </xf>
    <xf numFmtId="0" fontId="11" fillId="3" borderId="1" applyAlignment="1" pivotButton="0" quotePrefix="0" xfId="0">
      <alignment horizontal="center" vertical="center" wrapText="1"/>
    </xf>
    <xf numFmtId="0" fontId="12" fillId="0" borderId="1" applyAlignment="1" pivotButton="0" quotePrefix="0" xfId="0">
      <alignment vertical="top" wrapText="1"/>
    </xf>
    <xf numFmtId="0" fontId="10" fillId="2" borderId="1" applyAlignment="1" pivotButton="0" quotePrefix="0" xfId="0">
      <alignment horizontal="center" vertical="center"/>
    </xf>
    <xf numFmtId="0" fontId="13" fillId="0" borderId="1" applyAlignment="1" pivotButton="0" quotePrefix="0" xfId="0">
      <alignment vertical="top" wrapText="1"/>
    </xf>
    <xf numFmtId="0" fontId="14" fillId="0" borderId="1" applyAlignment="1" pivotButton="0" quotePrefix="0" xfId="0">
      <alignment vertical="top" wrapText="1"/>
    </xf>
    <xf numFmtId="0" fontId="9" fillId="0" borderId="1" applyAlignment="1" pivotButton="0" quotePrefix="0" xfId="0">
      <alignment horizontal="center" vertical="center" wrapText="1"/>
    </xf>
    <xf numFmtId="0" fontId="13" fillId="0" borderId="0" applyAlignment="1" pivotButton="0" quotePrefix="0" xfId="0">
      <alignment vertical="top" wrapText="1"/>
    </xf>
    <xf numFmtId="165" fontId="10" fillId="2" borderId="1" applyAlignment="1" pivotButton="0" quotePrefix="0" xfId="0">
      <alignment vertical="top" wrapText="1"/>
    </xf>
    <xf numFmtId="0" fontId="12" fillId="4" borderId="1" applyAlignment="1" pivotButton="0" quotePrefix="0" xfId="0">
      <alignment vertical="top" wrapText="1"/>
    </xf>
    <xf numFmtId="0" fontId="12" fillId="2" borderId="1" applyAlignment="1" pivotButton="0" quotePrefix="0" xfId="0">
      <alignment vertical="top" wrapText="1"/>
    </xf>
    <xf numFmtId="165" fontId="12" fillId="2" borderId="1" applyAlignment="1" pivotButton="0" quotePrefix="0" xfId="0">
      <alignment vertical="top" wrapText="1"/>
    </xf>
    <xf numFmtId="0" fontId="12" fillId="2" borderId="1" applyAlignment="1" pivotButton="0" quotePrefix="0" xfId="0">
      <alignment horizontal="center" vertical="center"/>
    </xf>
    <xf numFmtId="9" fontId="14" fillId="0" borderId="1" applyAlignment="1" pivotButton="0" quotePrefix="0" xfId="0">
      <alignment vertical="top" wrapText="1"/>
    </xf>
    <xf numFmtId="166" fontId="10" fillId="2" borderId="1" applyAlignment="1" pivotButton="0" quotePrefix="0" xfId="0">
      <alignment vertical="top" wrapText="1"/>
    </xf>
    <xf numFmtId="166" fontId="12" fillId="4" borderId="1" applyAlignment="1" pivotButton="0" quotePrefix="0" xfId="0">
      <alignment vertical="top" wrapText="1"/>
    </xf>
    <xf numFmtId="165" fontId="12" fillId="4" borderId="1" applyAlignment="1" pivotButton="0" quotePrefix="0" xfId="0">
      <alignment vertical="top" wrapText="1"/>
    </xf>
    <xf numFmtId="166" fontId="12" fillId="2" borderId="1" applyAlignment="1" pivotButton="0" quotePrefix="0" xfId="0">
      <alignment vertical="top" wrapText="1"/>
    </xf>
    <xf numFmtId="0" fontId="0" fillId="0" borderId="5" pivotButton="0" quotePrefix="0" xfId="0"/>
    <xf numFmtId="166" fontId="14" fillId="0" borderId="1" applyAlignment="1" pivotButton="0" quotePrefix="0" xfId="0">
      <alignment vertical="top" wrapText="1"/>
    </xf>
    <xf numFmtId="165" fontId="14" fillId="0" borderId="1" applyAlignment="1" pivotButton="0" quotePrefix="0" xfId="0">
      <alignment vertical="top" wrapText="1"/>
    </xf>
  </cellXfs>
  <cellStyles count="1">
    <cellStyle name="Normal" xfId="0" builtinId="0" hidden="0"/>
  </cellStyles>
  <dxfs count="3">
    <dxf>
      <font>
        <name val="Arial"/>
        <b val="1"/>
        <color rgb="006B4806"/>
      </font>
      <fill>
        <patternFill patternType="solid">
          <fgColor rgb="00FDF3DC"/>
        </patternFill>
      </fill>
    </dxf>
    <dxf>
      <font>
        <name val="Arial"/>
        <b val="1"/>
        <color rgb="0014532D"/>
      </font>
      <fill>
        <patternFill patternType="solid">
          <fgColor rgb="00DCFCE7"/>
        </patternFill>
      </fill>
    </dxf>
    <dxf>
      <font>
        <name val="Arial"/>
        <b val="1"/>
        <color rgb="00B91C1C"/>
      </font>
      <fill>
        <patternFill patternType="solid">
          <fgColor rgb="00FDE2E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B30"/>
  <sheetViews>
    <sheetView showGridLines="0" workbookViewId="0">
      <selection activeCell="A1" sqref="A1"/>
    </sheetView>
  </sheetViews>
  <sheetFormatPr baseColWidth="8" defaultRowHeight="15"/>
  <cols>
    <col width="4" customWidth="1" min="1" max="1"/>
    <col width="112" customWidth="1" min="2" max="2"/>
  </cols>
  <sheetData>
    <row r="1">
      <c r="A1" s="1" t="inlineStr">
        <is>
          <t>F19 — Recensement des comptes détenus à l’étranger et check-list 3916</t>
        </is>
      </c>
    </row>
    <row r="2">
      <c r="A2" s="2" t="inlineStr">
        <is>
          <t>Savoir si l’association cultuelle doit déposer une 3916, recenser ses comptes hors de France et ne rien oublier avant le dépôt de la 2070.</t>
        </is>
      </c>
    </row>
    <row r="3">
      <c r="A3" s="3" t="inlineStr">
        <is>
          <t>Cellules jaunes : à remplir · texte gris italique : exemple fictif à remplacer</t>
        </is>
      </c>
    </row>
    <row r="4">
      <c r="A4" s="4" t="inlineStr">
        <is>
          <t>Samuel PETE — Mon Asso Cultuelle — monassocultuelle.com</t>
        </is>
      </c>
    </row>
    <row r="6">
      <c r="A6" s="5" t="inlineStr">
        <is>
          <t>À quoi sert cet outil</t>
        </is>
      </c>
    </row>
    <row r="7" ht="45" customHeight="1">
      <c r="B7" s="6" t="inlineStr">
        <is>
          <t>Il aide le trésorier à répondre chaque année à trois questions : l’association doit-elle déposer une déclaration de résultats (2070) ? Quels comptes détenus hors de France doit-elle déclarer sur le formulaire n° 3916-3916 bis ? Quelles obligations de la loi du 24 août 2021 (loi CRPR) s’appliquent aux ressources reçues de l’étranger ?</t>
        </is>
      </c>
    </row>
    <row r="8">
      <c r="A8" s="5" t="inlineStr">
        <is>
          <t>Ce que disent les textes</t>
        </is>
      </c>
    </row>
    <row r="9" ht="90" customHeight="1">
      <c r="B9" s="6" t="inlineStr">
        <is>
          <t>Les associations établies en France déclarent, en même temps que leur déclaration de résultats, les comptes ouverts, détenus, utilisés ou clos à l’étranger (CGI, art. 1649 A ; annexe III, art. 344 A). L’administration admet que l’association qui ne dépose aucune déclaration de résultats, faute de revenus imposables, n’y est pas soumise (BOI-CF-CPF-30-20, § 80). Une association cultuelle dépose une 2070 lorsqu’elle perçoit des revenus patrimoniaux imposables : intérêts d’un livret ordinaire ou d’un compte à terme, obligations, dividendes, loyers (CGI, art. 206, 5 et 219 bis). Les intérêts du Livret A ne sont pas imposables (CGI, art. 208 ter).</t>
        </is>
      </c>
    </row>
    <row r="10">
      <c r="A10" s="5" t="inlineStr">
        <is>
          <t>1. Arbre de décision</t>
        </is>
      </c>
    </row>
    <row r="11" ht="45" customHeight="1">
      <c r="B11" s="6" t="inlineStr">
        <is>
          <t>Renseignez le nom de l’association, l’exercice et la date limite de dépôt, puis répondez par Oui ou Non aux questions 1 à 5. Les conclusions s’affichent automatiquement, avec le nombre de 3916 à préparer (repris du registre) et les obligations de la loi CRPR (reprises de l’onglet « Ressources étrangères »).</t>
        </is>
      </c>
    </row>
    <row r="12">
      <c r="A12" s="5" t="inlineStr">
        <is>
          <t>2. Registre des comptes</t>
        </is>
      </c>
    </row>
    <row r="13" ht="75" customHeight="1">
      <c r="B13" s="6" t="inlineStr">
        <is>
          <t>Une ligne par compte de l’association, en France comme à l’étranger : établissement, pays, code pays de l’IBAN (2 lettres), IBAN masqué (ne saisissez jamais l’IBAN complet ici), type, usage, titulaire, personnes ayant procuration, dates d’ouverture et de clôture, utilisation dans l’année et date de dépôt de la 3916. Les colonnes grises se calculent seules. N’oubliez pas les comptes de paiement ou de monnaie électronique ouverts auprès d’un établissement établi hors de France, ni les comptes dormants.</t>
        </is>
      </c>
    </row>
    <row r="14">
      <c r="A14" s="5" t="inlineStr">
        <is>
          <t>Procurations</t>
        </is>
      </c>
    </row>
    <row r="15" ht="45" customHeight="1">
      <c r="B15" s="6" t="inlineStr">
        <is>
          <t>Une personne qui utilise une procuration sur un compte de l’association ouvert hors de France est susceptible de devoir joindre sa propre 3916 à sa déclaration de revenus (annexe III, art. 344 A ; BOI-CF-CPF-30-20, § 50). La colonne « Contrôle » vous rappelle de l’en informer par écrit. Elle reste seule juge de sa situation personnelle.</t>
        </is>
      </c>
    </row>
    <row r="16">
      <c r="A16" s="5" t="inlineStr">
        <is>
          <t>3. Check-list annuelle</t>
        </is>
      </c>
    </row>
    <row r="17" ht="45" customHeight="1">
      <c r="B17" s="6" t="inlineStr">
        <is>
          <t>Les étapes de la clôture au dépôt, avec qui fait quoi et quand. Pour un exercice clos le 31 décembre, la 2070 et les 3916 se déposent au plus tard le deuxième jour ouvré suivant le 1er mai (CGI, art. 223) : le 4 mai 2027 pour l’exercice 2026. Cochez Oui au fur et à mesure.</t>
        </is>
      </c>
    </row>
    <row r="18">
      <c r="A18" s="5" t="inlineStr">
        <is>
          <t>4. Ressources étrangères</t>
        </is>
      </c>
    </row>
    <row r="19" ht="90" customHeight="1">
      <c r="B19" s="6" t="inlineStr">
        <is>
          <t>Rappel de la loi CRPR, distincte de la 3916 : une ligne par avantage ou ressource venant d’un État étranger, d’une personne morale étrangère, d’un dispositif comparable à une fiducie ou d’une personne physique non résidente, quel que soit le compte qui la reçoit. Les colonnes reprennent celles de l’état séparé de l’annexe (règlement ANC n° 2018-06, art. 434-3). L’outil calcule le cumul, repère le dépassement de 15 300 € (déclaration au ministère de l’Intérieur dans les trois mois : loi de 1905, art. 19-3 ; décret n° 2022-619, art. 4 et 5) et celui de 50 000 € (certification des comptes : décret du 16 mars 1906, art. 38).</t>
        </is>
      </c>
    </row>
    <row r="20">
      <c r="A20" s="5" t="inlineStr">
        <is>
          <t>Exemple fictif</t>
        </is>
      </c>
    </row>
    <row r="21" ht="60" customHeight="1">
      <c r="B21" s="6" t="inlineStr">
        <is>
          <t>Les lignes en gris italique décrivent une association fictive : un compte de mission dans une banque belge ouvert en 2024 (procuration du trésorier), un compte de paiement ouvert en 2025 auprès d’un établissement établi hors de France, un livret ordinaire en France qui rend la 2070 obligatoire, et 16 500 € de dons reçus en 2026 d’une communauté partenaire en Allemagne. Remplacez-les par vos données.</t>
        </is>
      </c>
    </row>
    <row r="22">
      <c r="A22" s="5" t="inlineStr">
        <is>
          <t>Oubli des années passées</t>
        </is>
      </c>
    </row>
    <row r="23" ht="45" customHeight="1">
      <c r="B23" s="6" t="inlineStr">
        <is>
          <t>Un compte non déclaré expose à une amende de 1 500 € par compte et par déclaration omise, portée à 10 000 € pour un État sans convention d’assistance administrative avec la France (CGI, art. 1736, IV-2). Préparez une régularisation spontanée, avec un professionnel, avant toute demande de l’administration.</t>
        </is>
      </c>
    </row>
    <row r="24">
      <c r="A24" s="5" t="inlineStr">
        <is>
          <t>Important</t>
        </is>
      </c>
    </row>
    <row r="25" ht="45" customHeight="1">
      <c r="B25" s="6" t="inlineStr">
        <is>
          <t>Ce classeur sert au recensement et au contrôle. La comptabilité de l’association se tient dans un logiciel de comptabilité, où chaque compte, y compris à l’étranger, a son sous-compte 512 et son rapprochement bancaire. Les déclarations se font sur les formulaires officiels (impots.gouv.fr et téléservice du ministère de l’Intérieur).</t>
        </is>
      </c>
    </row>
    <row r="26">
      <c r="A26" s="5" t="inlineStr">
        <is>
          <t>En savoir plus</t>
        </is>
      </c>
    </row>
    <row r="27" ht="30" customHeight="1">
      <c r="B27" s="6" t="inlineStr">
        <is>
          <t>Article : monassocultuelle.com/comptes-etrangers-association-cultuelle-3916/ — Besoin d’aide : monassocultuelle.com/besoin-professionnel</t>
        </is>
      </c>
    </row>
    <row r="29" ht="60" customHeight="1">
      <c r="A29" s="7" t="inlineStr">
        <is>
          <t>Modèle fourni à titre indicatif, à adapter à votre situation. Ne constitue pas une consultation individualisée. Textes vérifiés le 27 octobre 2026 (CGI, art. 206, 208 ter, 219 bis, 223, 1649 A, 1649 bis C, 1736 ; annexe III, art. 344 A ; BOI-CF-CPF-30-20 ; loi du 9 décembre 1905, art. 19-3 et 21 ; décret n° 2022-619, art. 4 et 5 ; décret du 16 mars 1906, art. 38 ; règlement ANC n° 2018-06, art. 434-1 à 434-4).</t>
        </is>
      </c>
    </row>
    <row r="30">
      <c r="A30" s="8" t="inlineStr">
        <is>
          <t>Samuel PETE — Mon Asso Cultuelle — F19 Recensement des comptes détenus à l’étranger et check-list 3916 — version 2026-10 — monassocultuelle.com</t>
        </is>
      </c>
    </row>
  </sheetData>
  <mergeCells count="13">
    <mergeCell ref="A20:B20"/>
    <mergeCell ref="A24:B24"/>
    <mergeCell ref="A16:B16"/>
    <mergeCell ref="A26:B26"/>
    <mergeCell ref="A29:B29"/>
    <mergeCell ref="A30:B30"/>
    <mergeCell ref="A10:B10"/>
    <mergeCell ref="A14:B14"/>
    <mergeCell ref="A18:B18"/>
    <mergeCell ref="A8:B8"/>
    <mergeCell ref="A6:B6"/>
    <mergeCell ref="A22:B22"/>
    <mergeCell ref="A12:B12"/>
  </mergeCells>
  <pageMargins left="0.75" right="0.75" top="1" bottom="1" header="0.5" footer="0.5"/>
  <pageSetup orientation="portrait" paperSize="9" fitToHeight="0" fitToWidth="1"/>
  <headerFooter>
    <oddHeader/>
    <oddFooter>&amp;CSamuel PETE — Mon Asso Cultuelle — F19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D31"/>
  <sheetViews>
    <sheetView showGridLines="0" workbookViewId="0">
      <selection activeCell="A1" sqref="A1"/>
    </sheetView>
  </sheetViews>
  <sheetFormatPr baseColWidth="8" defaultRowHeight="15"/>
  <cols>
    <col width="6" customWidth="1" min="1" max="1"/>
    <col width="74" customWidth="1" min="2" max="2"/>
    <col width="14" customWidth="1" min="3" max="3"/>
    <col width="66" customWidth="1" min="4" max="4"/>
  </cols>
  <sheetData>
    <row r="1">
      <c r="A1" s="1" t="inlineStr">
        <is>
          <t>F19 — Arbre de décision : dois-je déposer une 3916 ?</t>
        </is>
      </c>
    </row>
    <row r="2">
      <c r="A2" s="2" t="inlineStr">
        <is>
          <t>Répondez par Oui ou Non dans les cellules jaunes : les conclusions se calculent automatiquement.</t>
        </is>
      </c>
    </row>
    <row r="3">
      <c r="A3" s="3" t="inlineStr">
        <is>
          <t>Cellules jaunes : à remplir · texte gris italique : exemple fictif à remplacer</t>
        </is>
      </c>
    </row>
    <row r="4">
      <c r="A4" s="4" t="inlineStr">
        <is>
          <t>Samuel PETE — Mon Asso Cultuelle — monassocultuelle.com</t>
        </is>
      </c>
    </row>
    <row r="6">
      <c r="B6" s="9" t="inlineStr">
        <is>
          <t>Association</t>
        </is>
      </c>
      <c r="C6" s="10" t="inlineStr">
        <is>
          <t>[Nom de l’association]</t>
        </is>
      </c>
      <c r="D6" s="11" t="n"/>
    </row>
    <row r="7">
      <c r="B7" s="9" t="inlineStr">
        <is>
          <t>Exercice (année civile)</t>
        </is>
      </c>
      <c r="C7" s="12" t="n">
        <v>2026</v>
      </c>
      <c r="D7" s="11" t="n"/>
    </row>
    <row r="8">
      <c r="B8" s="9" t="inlineStr">
        <is>
          <t>Date limite de dépôt de la 2070 et des 3916</t>
        </is>
      </c>
      <c r="C8" s="10" t="inlineStr">
        <is>
          <t>4 mai 2027</t>
        </is>
      </c>
      <c r="D8" s="11" t="n"/>
    </row>
    <row r="10">
      <c r="A10" s="13" t="inlineStr">
        <is>
          <t>N°</t>
        </is>
      </c>
      <c r="B10" s="13" t="inlineStr">
        <is>
          <t>Question</t>
        </is>
      </c>
      <c r="C10" s="13" t="inlineStr">
        <is>
          <t>Réponse</t>
        </is>
      </c>
      <c r="D10" s="13" t="inlineStr">
        <is>
          <t>Pourquoi cette question</t>
        </is>
      </c>
    </row>
    <row r="11" ht="44" customHeight="1">
      <c r="A11" s="9" t="inlineStr">
        <is>
          <t>1</t>
        </is>
      </c>
      <c r="B11" s="14" t="inlineStr">
        <is>
          <t>L’association perçoit-elle sur l’exercice des revenus patrimoniaux imposables : intérêts d’un livret ordinaire, d’un compte à terme ou d’un compte rémunéré à l’étranger, obligations, dividendes, loyers ? (Les intérêts du Livret A ne comptent pas.)</t>
        </is>
      </c>
      <c r="C11" s="15" t="inlineStr">
        <is>
          <t>Oui</t>
        </is>
      </c>
      <c r="D11" s="16" t="inlineStr">
        <is>
          <t>Ces revenus rendent obligatoire la déclaration 2070-SD (CGI, art. 206, 5 et 219 bis ; BOI-IS-DECLA-10-10-30, § 40).</t>
        </is>
      </c>
    </row>
    <row r="12" ht="44" customHeight="1">
      <c r="A12" s="9" t="inlineStr">
        <is>
          <t>2</t>
        </is>
      </c>
      <c r="B12" s="14" t="inlineStr">
        <is>
          <t>Exerce-t-elle une activité lucrative soumise à l’impôt sur les sociétés de droit commun ?</t>
        </is>
      </c>
      <c r="C12" s="15" t="inlineStr">
        <is>
          <t>Non</t>
        </is>
      </c>
      <c r="D12" s="16" t="inlineStr">
        <is>
          <t>Ne devrait pas se présenter : une activité lucrative imposable (2065, liasse 2033) n’est pas compatible avec l’objet exclusivement cultuel d’une association 1905. Toute réponse Oui est à faire analyser par un professionnel.</t>
        </is>
      </c>
    </row>
    <row r="13" ht="44" customHeight="1">
      <c r="A13" s="9" t="inlineStr">
        <is>
          <t>3</t>
        </is>
      </c>
      <c r="B13" s="14" t="inlineStr">
        <is>
          <t>A-t-elle ouvert, détenu, utilisé ou clos sur l’exercice un compte hors de France (banque, compte de paiement ou de monnaie électronique, compte dormant) ?</t>
        </is>
      </c>
      <c r="C13" s="15" t="inlineStr">
        <is>
          <t>Oui</t>
        </is>
      </c>
      <c r="D13" s="16" t="inlineStr">
        <is>
          <t>Tout compte détenu se déclare depuis 2019, même sans opération (BOI-CF-CPF-30-20, § 120).</t>
        </is>
      </c>
    </row>
    <row r="14" ht="44" customHeight="1">
      <c r="A14" s="9" t="inlineStr">
        <is>
          <t>4</t>
        </is>
      </c>
      <c r="B14" s="14" t="inlineStr">
        <is>
          <t>Une personne (trésorier, pasteur, autre dirigeant) a-t-elle utilisé une procuration sur un compte de l’association ouvert hors de France ?</t>
        </is>
      </c>
      <c r="C14" s="15" t="inlineStr">
        <is>
          <t>Oui</t>
        </is>
      </c>
      <c r="D14" s="16" t="inlineStr">
        <is>
          <t>Obligation susceptible de peser sur la personne elle-même (annexe III, art. 344 A ; BOI-CF-CPF-30-20, § 50).</t>
        </is>
      </c>
    </row>
    <row r="15" ht="44" customHeight="1">
      <c r="A15" s="9" t="inlineStr">
        <is>
          <t>5</t>
        </is>
      </c>
      <c r="B15" s="14" t="inlineStr">
        <is>
          <t>L’association détient-elle un portefeuille de crypto-actifs auprès d’une entité établie à l’étranger ?</t>
        </is>
      </c>
      <c r="C15" s="15" t="inlineStr">
        <is>
          <t>Non</t>
        </is>
      </c>
      <c r="D15" s="16" t="inlineStr">
        <is>
          <t>Déclaration distincte des portefeuilles (CGI, art. 1649 bis C).</t>
        </is>
      </c>
    </row>
    <row r="17">
      <c r="A17" s="17" t="inlineStr">
        <is>
          <t>Conclusions automatiques</t>
        </is>
      </c>
    </row>
    <row r="18">
      <c r="A18" s="13" t="inlineStr"/>
      <c r="B18" s="13" t="inlineStr">
        <is>
          <t>Point</t>
        </is>
      </c>
      <c r="C18" s="13" t="inlineStr">
        <is>
          <t>Statut</t>
        </is>
      </c>
      <c r="D18" s="13" t="inlineStr">
        <is>
          <t>Conclusion</t>
        </is>
      </c>
    </row>
    <row r="19" ht="62" customHeight="1">
      <c r="B19" s="9" t="inlineStr">
        <is>
          <t>Déclaration de résultats</t>
        </is>
      </c>
      <c r="C19" s="18">
        <f>IF(OR(C11="",C12=""),"À compléter",IF(OR(C11="Oui",C12="Oui"),"Oui","Non"))</f>
        <v/>
      </c>
      <c r="D19" s="14">
        <f>IF(C19="À compléter","Répondez aux questions 1 et 2.",IF(C12="Oui","Situation à analyser d’urgence avec un professionnel : une activité lucrative imposable n’est pas compatible avec l’objet exclusivement cultuel et risque de remettre en question la qualité cultuelle.",IF(C11="Oui","2070 à déposer au plus tard le "&amp;'Arbre de décision'!$C$8&amp;" pour l’exercice "&amp;'Arbre de décision'!$C$7&amp;".","Aucune déclaration de résultats : l’administration n’exige pas de 3916 de l’association (BOI-CF-CPF-30-20, § 80). Vérifiez tout de même chaque année vos produits financiers et vos loyers.")))</f>
        <v/>
      </c>
    </row>
    <row r="20" ht="62" customHeight="1">
      <c r="B20" s="9" t="inlineStr">
        <is>
          <t>3916 de l’association</t>
        </is>
      </c>
      <c r="C20" s="18">
        <f>IF(C19="À compléter","À compléter",IF(C19="Non","Non exigée",IF(C13="Oui",IF(COUNTIF('Registre des comptes'!$N$7:$N$36,"3916 à joindre")&gt;0,COUNTIF('Registre des comptes'!$N$7:$N$36,"3916 à joindre")&amp;" à joindre","Registre à compléter"),"Aucune")))</f>
        <v/>
      </c>
      <c r="D20" s="14">
        <f>IF(C20="À compléter","Répondez d’abord aux questions 1 et 2.",IF(C20="Non exigée","Pas de 3916 à joindre faute de déclaration de résultats ; les procurations personnelles restent à vérifier (ligne suivante).",IF(C13="Oui",IF(COUNTIF('Registre des comptes'!$N$7:$N$36,"3916 à joindre")&gt;0,"Préparez une 3916 par compte ("&amp;COUNTIF('Registre des comptes'!$N$7:$N$36,"3916 à joindre")&amp;" selon le registre), signée par le représentant légal ou un mandataire désigné, et joignez-la à la déclaration de résultats avant le "&amp;'Arbre de décision'!$C$8&amp;".","Vous avez répondu Oui à la question 3 : recensez les comptes dans l’onglet « Registre des comptes »."),"Aucun compte hors de France : rien à joindre. Conservez ce recensement dans le dossier de clôture.")))</f>
        <v/>
      </c>
    </row>
    <row r="21" ht="62" customHeight="1">
      <c r="B21" s="9" t="inlineStr">
        <is>
          <t>Procurations</t>
        </is>
      </c>
      <c r="C21" s="18">
        <f>IF(C14="Oui","À vérifier",IF(C14="Non","Aucune","À compléter"))</f>
        <v/>
      </c>
      <c r="D21" s="14">
        <f>IF(C14="Oui","Informez par écrit chaque personne ayant utilisé une procuration ("&amp;COUNTIFS('Registre des comptes'!$M$7:$M$36,"Oui",'Registre des comptes'!$I$7:$I$36,"?*",'Registre des comptes'!$D$7:$D$36,"&lt;&gt;FR")&amp;" compte(s) concerné(s) selon le registre) : elle est susceptible de devoir joindre sa propre 3916 à sa déclaration de revenus. Elle reste seule juge de sa situation personnelle.",IF(C14="Non","Aucune procuration utilisée sur un compte étranger.","Répondez à la question 4."))</f>
        <v/>
      </c>
    </row>
    <row r="22" ht="62" customHeight="1">
      <c r="B22" s="9" t="inlineStr">
        <is>
          <t>Crypto-actifs</t>
        </is>
      </c>
      <c r="C22" s="18">
        <f>IF(C15="Oui","À déclarer",IF(C15="Non","Sans objet","À compléter"))</f>
        <v/>
      </c>
      <c r="D22" s="14">
        <f>IF(C15="Oui","Déclarez les portefeuilles détenus auprès d’entités étrangères avec la déclaration de résultats (CGI, art. 1649 bis C) et faites-vous accompagner : la détention de crypto-actifs par une association cultuelle mérite un examen particulier.",IF(C15="Non","Pas de portefeuille de crypto-actifs à l’étranger.","Répondez à la question 5."))</f>
        <v/>
      </c>
    </row>
    <row r="23" ht="62" customHeight="1">
      <c r="B23" s="9" t="inlineStr">
        <is>
          <t>Ressources étrangères : état séparé</t>
        </is>
      </c>
      <c r="C23" s="18">
        <f>IF('Ressources étrangères'!$G$29&gt;0,"Oui","Non")</f>
        <v/>
      </c>
      <c r="D23" s="14">
        <f>IF('Ressources étrangères'!$G$29&gt;0,"Établissez l’état séparé dans l’annexe des comptes "&amp;'Arbre de décision'!$C$7&amp;" ("&amp;TEXT('Ressources étrangères'!$G$29,"# ##0")&amp;" € recensés) : règlement ANC n° 2018-06, art. 434-1 à 434-4.","Aucune ressource étrangère recensée dans l’onglet « Ressources étrangères ».")</f>
        <v/>
      </c>
    </row>
    <row r="24" ht="62" customHeight="1">
      <c r="B24" s="9" t="inlineStr">
        <is>
          <t>Déclaration au ministère de l’Intérieur (art. 19-3)</t>
        </is>
      </c>
      <c r="C24" s="18">
        <f>IF('Ressources étrangères'!$G$29&gt;15300,"Oui","Non")</f>
        <v/>
      </c>
      <c r="D24" s="14">
        <f>IF('Ressources étrangères'!$G$29&gt;15300,"Seuil de 15 300 € dépassé le "&amp;TEXT('Ressources étrangères'!$G$31,"dd/mm/yyyy")&amp;" : déclarez chaque ressource sur le téléservice du ministère de l’Intérieur dans les trois mois (échéances dans l’onglet « Ressources étrangères »).","Seuil de 15 300 € non dépassé sur l’exercice : pas de déclaration, sauf libéralité ou nouvelle ressource.")</f>
        <v/>
      </c>
    </row>
    <row r="25" ht="62" customHeight="1">
      <c r="B25" s="9" t="inlineStr">
        <is>
          <t>Certification des comptes (art. 21)</t>
        </is>
      </c>
      <c r="C25" s="18">
        <f>IF('Ressources étrangères'!$G$29&gt;50000,"Oui","Non")</f>
        <v/>
      </c>
      <c r="D25" s="14">
        <f>IF('Ressources étrangères'!$G$29&gt;50000,"Plus de 50 000 € de ressources étrangères : certification des comptes de l’exercice par un commissaire aux comptes (décret du 16 mars 1906, art. 38).","Seuil de 50 000 € non atteint pour ce motif (d’autres seuils peuvent imposer un commissaire aux comptes).")</f>
        <v/>
      </c>
    </row>
    <row r="27" ht="26" customHeight="1">
      <c r="B27" s="19" t="inlineStr">
        <is>
          <t>La 3916 (impôts) et la déclaration de l’article 19-3 (ministère de l’Intérieur) sont deux démarches distinctes : l’une signale un compte, l’autre une ressource venue de l’étranger.</t>
        </is>
      </c>
    </row>
    <row r="28" ht="26" customHeight="1">
      <c r="B28" s="19" t="inlineStr">
        <is>
          <t>Si des 3916 ou des 2070 manquent pour les années passées : préparez une régularisation spontanée avec un professionnel (monassocultuelle.com/besoin-professionnel).</t>
        </is>
      </c>
    </row>
    <row r="30" ht="60" customHeight="1">
      <c r="A30" s="7" t="inlineStr">
        <is>
          <t>Modèle fourni à titre indicatif, à adapter à votre situation. Ne constitue pas une consultation individualisée. Textes vérifiés le 27 octobre 2026 (CGI, art. 206, 208 ter, 219 bis, 223, 1649 A, 1649 bis C, 1736 ; annexe III, art. 344 A ; BOI-CF-CPF-30-20 ; loi du 9 décembre 1905, art. 19-3 et 21 ; décret n° 2022-619, art. 4 et 5 ; décret du 16 mars 1906, art. 38 ; règlement ANC n° 2018-06, art. 434-1 à 434-4).</t>
        </is>
      </c>
    </row>
    <row r="31">
      <c r="A31" s="8" t="inlineStr">
        <is>
          <t>Samuel PETE — Mon Asso Cultuelle — F19 Recensement des comptes détenus à l’étranger et check-list 3916 — version 2026-10 — monassocultuelle.com</t>
        </is>
      </c>
    </row>
  </sheetData>
  <mergeCells count="7">
    <mergeCell ref="B28:D28"/>
    <mergeCell ref="A31:D31"/>
    <mergeCell ref="C6:D6"/>
    <mergeCell ref="C7:D7"/>
    <mergeCell ref="A30:D30"/>
    <mergeCell ref="B27:D27"/>
    <mergeCell ref="C8:D8"/>
  </mergeCells>
  <conditionalFormatting sqref="C19:C25">
    <cfRule type="expression" priority="1" dxfId="0">
      <formula>OR(C19="Oui",C19="À vérifier",C19="À déclarer",ISNUMBER(SEARCH("joindre",C19)))</formula>
    </cfRule>
    <cfRule type="expression" priority="2" dxfId="1">
      <formula>OR(C19="Non",C19="Aucune",C19="Non exigée",C19="Sans objet")</formula>
    </cfRule>
    <cfRule type="expression" priority="3" dxfId="2">
      <formula>OR(C19="À compléter",C19="Registre à compléter")</formula>
    </cfRule>
  </conditionalFormatting>
  <dataValidations count="1">
    <dataValidation sqref="C11:C15" showDropDown="0" showInputMessage="0" showErrorMessage="0" allowBlank="1" type="list">
      <formula1>"Oui,Non"</formula1>
    </dataValidation>
  </dataValidations>
  <pageMargins left="0.75" right="0.75" top="1" bottom="1" header="0.5" footer="0.5"/>
  <pageSetup orientation="landscape" paperSize="9" fitToHeight="0" fitToWidth="1"/>
  <headerFooter>
    <oddHeader/>
    <oddFooter>&amp;CSamuel PETE — Mon Asso Cultuelle — F19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P47"/>
  <sheetViews>
    <sheetView showGridLines="0" workbookViewId="0">
      <pane xSplit="2" ySplit="6" topLeftCell="C7" activePane="bottomRight" state="frozen"/>
      <selection pane="topRight"/>
      <selection pane="bottomLeft"/>
      <selection pane="bottomRight" activeCell="A1" sqref="A1"/>
    </sheetView>
  </sheetViews>
  <sheetFormatPr baseColWidth="8" defaultRowHeight="15"/>
  <cols>
    <col width="5" customWidth="1" min="1" max="1"/>
    <col width="26" customWidth="1" min="2" max="2"/>
    <col width="12" customWidth="1" min="3" max="3"/>
    <col width="8" customWidth="1" min="4" max="4"/>
    <col width="22" customWidth="1" min="5" max="5"/>
    <col width="20" customWidth="1" min="6" max="6"/>
    <col width="22" customWidth="1" min="7" max="7"/>
    <col width="18" customWidth="1" min="8" max="8"/>
    <col width="22" customWidth="1" min="9" max="9"/>
    <col width="12" customWidth="1" min="10" max="10"/>
    <col width="12" customWidth="1" min="11" max="11"/>
    <col width="10" customWidth="1" min="12" max="12"/>
    <col width="14" customWidth="1" min="13" max="13"/>
    <col width="26" customWidth="1" min="14" max="14"/>
    <col width="12" customWidth="1" min="15" max="15"/>
    <col width="34" customWidth="1" min="16" max="16"/>
  </cols>
  <sheetData>
    <row r="1">
      <c r="A1" s="1" t="inlineStr">
        <is>
          <t>F19 — Registre des comptes et des procurations</t>
        </is>
      </c>
    </row>
    <row r="2">
      <c r="A2" s="2" t="inlineStr">
        <is>
          <t>Une ligne par compte de l’association, en France et hors de France. Colonnes grises : calculées. Ne saisissez jamais un IBAN complet.</t>
        </is>
      </c>
    </row>
    <row r="3">
      <c r="A3" s="3" t="inlineStr">
        <is>
          <t>Cellules jaunes : à remplir · texte gris italique : exemple fictif à remplacer</t>
        </is>
      </c>
    </row>
    <row r="4">
      <c r="A4" s="4" t="inlineStr">
        <is>
          <t>Samuel PETE — Mon Asso Cultuelle — monassocultuelle.com</t>
        </is>
      </c>
    </row>
    <row r="6" ht="42" customHeight="1">
      <c r="A6" s="13" t="inlineStr">
        <is>
          <t>N°</t>
        </is>
      </c>
      <c r="B6" s="13" t="inlineStr">
        <is>
          <t>Établissement (nom et ville)</t>
        </is>
      </c>
      <c r="C6" s="13" t="inlineStr">
        <is>
          <t>Pays</t>
        </is>
      </c>
      <c r="D6" s="13" t="inlineStr">
        <is>
          <t>Code pays IBAN</t>
        </is>
      </c>
      <c r="E6" s="13" t="inlineStr">
        <is>
          <t>IBAN masqué</t>
        </is>
      </c>
      <c r="F6" s="13" t="inlineStr">
        <is>
          <t>Type de compte</t>
        </is>
      </c>
      <c r="G6" s="13" t="inlineStr">
        <is>
          <t>Usage</t>
        </is>
      </c>
      <c r="H6" s="13" t="inlineStr">
        <is>
          <t>Titulaire</t>
        </is>
      </c>
      <c r="I6" s="13" t="inlineStr">
        <is>
          <t>Personnes ayant procuration</t>
        </is>
      </c>
      <c r="J6" s="13" t="inlineStr">
        <is>
          <t>Ouvert le</t>
        </is>
      </c>
      <c r="K6" s="13" t="inlineStr">
        <is>
          <t>Clos le</t>
        </is>
      </c>
      <c r="L6" s="13" t="inlineStr">
        <is>
          <t>Utilisé dans l’année ?</t>
        </is>
      </c>
      <c r="M6" s="13" t="inlineStr">
        <is>
          <t>Concerné par l’exercice</t>
        </is>
      </c>
      <c r="N6" s="13" t="inlineStr">
        <is>
          <t>Déclaration</t>
        </is>
      </c>
      <c r="O6" s="13" t="inlineStr">
        <is>
          <t>3916 déposée le</t>
        </is>
      </c>
      <c r="P6" s="13" t="inlineStr">
        <is>
          <t>Contrôle</t>
        </is>
      </c>
    </row>
    <row r="7" ht="30" customHeight="1">
      <c r="A7" s="10" t="n">
        <v>1</v>
      </c>
      <c r="B7" s="10" t="inlineStr">
        <is>
          <t>Banque fictive A (Bruxelles)</t>
        </is>
      </c>
      <c r="C7" s="10" t="inlineStr">
        <is>
          <t>Belgique</t>
        </is>
      </c>
      <c r="D7" s="10" t="inlineStr">
        <is>
          <t>BE</t>
        </is>
      </c>
      <c r="E7" s="10" t="inlineStr">
        <is>
          <t>BE•• •••• •••• 4471</t>
        </is>
      </c>
      <c r="F7" s="10" t="inlineStr">
        <is>
          <t>Compte courant</t>
        </is>
      </c>
      <c r="G7" s="10" t="inlineStr">
        <is>
          <t>Compte de mission (œuvre partenaire)</t>
        </is>
      </c>
      <c r="H7" s="10" t="inlineStr">
        <is>
          <t>L’association</t>
        </is>
      </c>
      <c r="I7" s="10" t="inlineStr">
        <is>
          <t>Le trésorier</t>
        </is>
      </c>
      <c r="J7" s="20" t="n">
        <v>45327</v>
      </c>
      <c r="K7" s="20" t="n"/>
      <c r="L7" s="10" t="inlineStr">
        <is>
          <t>Oui</t>
        </is>
      </c>
      <c r="M7" s="21">
        <f>IF(B7="","",IF(OR(J7="",IF(ISNUMBER(J7),YEAR(J7)&lt;='Arbre de décision'!$C$7,FALSE)),IF(OR(K7="",IF(ISNUMBER(K7),YEAR(K7)&gt;='Arbre de décision'!$C$7,FALSE)),"Oui","Non : clos avant l’exercice"),"Non : ouvert après l’exercice"))</f>
        <v/>
      </c>
      <c r="N7" s="21">
        <f>IF(B7="","",IF(M7&lt;&gt;"Oui","Hors exercice",IF(D7="","Code pays à saisir",IF(UPPER(D7)="FR","Compte en France : pas de 3916",IF(F7="Portefeuille de crypto-actifs","Déclaration des crypto-actifs (art. 1649 bis C)",IF('Arbre de décision'!$C$19="Oui","3916 à joindre",IF('Arbre de décision'!$C$19="Non","Pas de 3916 : aucune déclaration de résultats","Arbre de décision à compléter")))))))</f>
        <v/>
      </c>
      <c r="O7" s="20" t="n"/>
      <c r="P7" s="21">
        <f>IF(B7="","",IF(N7="Code pays à saisir","Saisissez le code pays de l’IBAN (2 lettres)",IF(AND(N7="3916 à joindre",O7=""),"3916 à déposer avant le "&amp;'Arbre de décision'!$C$8&amp;IF(AND(I7&lt;&gt;"",M7="Oui",UPPER(D7)&lt;&gt;"FR")," ; informer par écrit : "&amp;I7,""),IF(AND(I7&lt;&gt;"",M7="Oui",UPPER(D7)&lt;&gt;"FR"),"Informer par écrit : "&amp;I7&amp;" (procuration)","OK"))))</f>
        <v/>
      </c>
    </row>
    <row r="8" ht="30" customHeight="1">
      <c r="A8" s="10" t="n">
        <v>2</v>
      </c>
      <c r="B8" s="10" t="inlineStr">
        <is>
          <t>Établissement de paiement fictif B</t>
        </is>
      </c>
      <c r="C8" s="10" t="inlineStr">
        <is>
          <t>Belgique</t>
        </is>
      </c>
      <c r="D8" s="10" t="inlineStr">
        <is>
          <t>BE</t>
        </is>
      </c>
      <c r="E8" s="10" t="inlineStr">
        <is>
          <t>BE•• •••• •••• 0912</t>
        </is>
      </c>
      <c r="F8" s="10" t="inlineStr">
        <is>
          <t>Compte de paiement ou de monnaie électronique</t>
        </is>
      </c>
      <c r="G8" s="10" t="inlineStr">
        <is>
          <t>Règlements en devises au missionnaire</t>
        </is>
      </c>
      <c r="H8" s="10" t="inlineStr">
        <is>
          <t>L’association</t>
        </is>
      </c>
      <c r="I8" s="10" t="inlineStr"/>
      <c r="J8" s="20" t="n">
        <v>45733</v>
      </c>
      <c r="K8" s="20" t="n"/>
      <c r="L8" s="10" t="inlineStr">
        <is>
          <t>Oui</t>
        </is>
      </c>
      <c r="M8" s="21">
        <f>IF(B8="","",IF(OR(J8="",IF(ISNUMBER(J8),YEAR(J8)&lt;='Arbre de décision'!$C$7,FALSE)),IF(OR(K8="",IF(ISNUMBER(K8),YEAR(K8)&gt;='Arbre de décision'!$C$7,FALSE)),"Oui","Non : clos avant l’exercice"),"Non : ouvert après l’exercice"))</f>
        <v/>
      </c>
      <c r="N8" s="21">
        <f>IF(B8="","",IF(M8&lt;&gt;"Oui","Hors exercice",IF(D8="","Code pays à saisir",IF(UPPER(D8)="FR","Compte en France : pas de 3916",IF(F8="Portefeuille de crypto-actifs","Déclaration des crypto-actifs (art. 1649 bis C)",IF('Arbre de décision'!$C$19="Oui","3916 à joindre",IF('Arbre de décision'!$C$19="Non","Pas de 3916 : aucune déclaration de résultats","Arbre de décision à compléter")))))))</f>
        <v/>
      </c>
      <c r="O8" s="20" t="n"/>
      <c r="P8" s="21">
        <f>IF(B8="","",IF(N8="Code pays à saisir","Saisissez le code pays de l’IBAN (2 lettres)",IF(AND(N8="3916 à joindre",O8=""),"3916 à déposer avant le "&amp;'Arbre de décision'!$C$8&amp;IF(AND(I8&lt;&gt;"",M8="Oui",UPPER(D8)&lt;&gt;"FR")," ; informer par écrit : "&amp;I8,""),IF(AND(I8&lt;&gt;"",M8="Oui",UPPER(D8)&lt;&gt;"FR"),"Informer par écrit : "&amp;I8&amp;" (procuration)","OK"))))</f>
        <v/>
      </c>
    </row>
    <row r="9" ht="30" customHeight="1">
      <c r="A9" s="10" t="n">
        <v>3</v>
      </c>
      <c r="B9" s="10" t="inlineStr">
        <is>
          <t>Banque fictive C (France)</t>
        </is>
      </c>
      <c r="C9" s="10" t="inlineStr">
        <is>
          <t>France</t>
        </is>
      </c>
      <c r="D9" s="10" t="inlineStr">
        <is>
          <t>FR</t>
        </is>
      </c>
      <c r="E9" s="10" t="inlineStr">
        <is>
          <t>FR76 •••• •••• 3310</t>
        </is>
      </c>
      <c r="F9" s="10" t="inlineStr">
        <is>
          <t>Compte d’épargne ou livret</t>
        </is>
      </c>
      <c r="G9" s="10" t="inlineStr">
        <is>
          <t>Livret ordinaire (réserve)</t>
        </is>
      </c>
      <c r="H9" s="10" t="inlineStr">
        <is>
          <t>L’association</t>
        </is>
      </c>
      <c r="I9" s="10" t="inlineStr"/>
      <c r="J9" s="20" t="n">
        <v>43710</v>
      </c>
      <c r="K9" s="20" t="n"/>
      <c r="L9" s="10" t="inlineStr">
        <is>
          <t>Oui</t>
        </is>
      </c>
      <c r="M9" s="21">
        <f>IF(B9="","",IF(OR(J9="",IF(ISNUMBER(J9),YEAR(J9)&lt;='Arbre de décision'!$C$7,FALSE)),IF(OR(K9="",IF(ISNUMBER(K9),YEAR(K9)&gt;='Arbre de décision'!$C$7,FALSE)),"Oui","Non : clos avant l’exercice"),"Non : ouvert après l’exercice"))</f>
        <v/>
      </c>
      <c r="N9" s="21">
        <f>IF(B9="","",IF(M9&lt;&gt;"Oui","Hors exercice",IF(D9="","Code pays à saisir",IF(UPPER(D9)="FR","Compte en France : pas de 3916",IF(F9="Portefeuille de crypto-actifs","Déclaration des crypto-actifs (art. 1649 bis C)",IF('Arbre de décision'!$C$19="Oui","3916 à joindre",IF('Arbre de décision'!$C$19="Non","Pas de 3916 : aucune déclaration de résultats","Arbre de décision à compléter")))))))</f>
        <v/>
      </c>
      <c r="O9" s="20" t="n"/>
      <c r="P9" s="21">
        <f>IF(B9="","",IF(N9="Code pays à saisir","Saisissez le code pays de l’IBAN (2 lettres)",IF(AND(N9="3916 à joindre",O9=""),"3916 à déposer avant le "&amp;'Arbre de décision'!$C$8&amp;IF(AND(I9&lt;&gt;"",M9="Oui",UPPER(D9)&lt;&gt;"FR")," ; informer par écrit : "&amp;I9,""),IF(AND(I9&lt;&gt;"",M9="Oui",UPPER(D9)&lt;&gt;"FR"),"Informer par écrit : "&amp;I9&amp;" (procuration)","OK"))))</f>
        <v/>
      </c>
    </row>
    <row r="10" ht="30" customHeight="1">
      <c r="A10" s="22" t="n"/>
      <c r="B10" s="22" t="n"/>
      <c r="C10" s="22" t="n"/>
      <c r="D10" s="22" t="n"/>
      <c r="E10" s="22" t="n"/>
      <c r="F10" s="22" t="n"/>
      <c r="G10" s="22" t="n"/>
      <c r="H10" s="22" t="n"/>
      <c r="I10" s="22" t="n"/>
      <c r="J10" s="23" t="n"/>
      <c r="K10" s="23" t="n"/>
      <c r="L10" s="22" t="n"/>
      <c r="M10" s="21">
        <f>IF(B10="","",IF(OR(J10="",IF(ISNUMBER(J10),YEAR(J10)&lt;='Arbre de décision'!$C$7,FALSE)),IF(OR(K10="",IF(ISNUMBER(K10),YEAR(K10)&gt;='Arbre de décision'!$C$7,FALSE)),"Oui","Non : clos avant l’exercice"),"Non : ouvert après l’exercice"))</f>
        <v/>
      </c>
      <c r="N10" s="21">
        <f>IF(B10="","",IF(M10&lt;&gt;"Oui","Hors exercice",IF(D10="","Code pays à saisir",IF(UPPER(D10)="FR","Compte en France : pas de 3916",IF(F10="Portefeuille de crypto-actifs","Déclaration des crypto-actifs (art. 1649 bis C)",IF('Arbre de décision'!$C$19="Oui","3916 à joindre",IF('Arbre de décision'!$C$19="Non","Pas de 3916 : aucune déclaration de résultats","Arbre de décision à compléter")))))))</f>
        <v/>
      </c>
      <c r="O10" s="23" t="n"/>
      <c r="P10" s="21">
        <f>IF(B10="","",IF(N10="Code pays à saisir","Saisissez le code pays de l’IBAN (2 lettres)",IF(AND(N10="3916 à joindre",O10=""),"3916 à déposer avant le "&amp;'Arbre de décision'!$C$8&amp;IF(AND(I10&lt;&gt;"",M10="Oui",UPPER(D10)&lt;&gt;"FR")," ; informer par écrit : "&amp;I10,""),IF(AND(I10&lt;&gt;"",M10="Oui",UPPER(D10)&lt;&gt;"FR"),"Informer par écrit : "&amp;I10&amp;" (procuration)","OK"))))</f>
        <v/>
      </c>
    </row>
    <row r="11" ht="30" customHeight="1">
      <c r="A11" s="22" t="n"/>
      <c r="B11" s="22" t="n"/>
      <c r="C11" s="22" t="n"/>
      <c r="D11" s="22" t="n"/>
      <c r="E11" s="22" t="n"/>
      <c r="F11" s="22" t="n"/>
      <c r="G11" s="22" t="n"/>
      <c r="H11" s="22" t="n"/>
      <c r="I11" s="22" t="n"/>
      <c r="J11" s="23" t="n"/>
      <c r="K11" s="23" t="n"/>
      <c r="L11" s="22" t="n"/>
      <c r="M11" s="21">
        <f>IF(B11="","",IF(OR(J11="",IF(ISNUMBER(J11),YEAR(J11)&lt;='Arbre de décision'!$C$7,FALSE)),IF(OR(K11="",IF(ISNUMBER(K11),YEAR(K11)&gt;='Arbre de décision'!$C$7,FALSE)),"Oui","Non : clos avant l’exercice"),"Non : ouvert après l’exercice"))</f>
        <v/>
      </c>
      <c r="N11" s="21">
        <f>IF(B11="","",IF(M11&lt;&gt;"Oui","Hors exercice",IF(D11="","Code pays à saisir",IF(UPPER(D11)="FR","Compte en France : pas de 3916",IF(F11="Portefeuille de crypto-actifs","Déclaration des crypto-actifs (art. 1649 bis C)",IF('Arbre de décision'!$C$19="Oui","3916 à joindre",IF('Arbre de décision'!$C$19="Non","Pas de 3916 : aucune déclaration de résultats","Arbre de décision à compléter")))))))</f>
        <v/>
      </c>
      <c r="O11" s="23" t="n"/>
      <c r="P11" s="21">
        <f>IF(B11="","",IF(N11="Code pays à saisir","Saisissez le code pays de l’IBAN (2 lettres)",IF(AND(N11="3916 à joindre",O11=""),"3916 à déposer avant le "&amp;'Arbre de décision'!$C$8&amp;IF(AND(I11&lt;&gt;"",M11="Oui",UPPER(D11)&lt;&gt;"FR")," ; informer par écrit : "&amp;I11,""),IF(AND(I11&lt;&gt;"",M11="Oui",UPPER(D11)&lt;&gt;"FR"),"Informer par écrit : "&amp;I11&amp;" (procuration)","OK"))))</f>
        <v/>
      </c>
    </row>
    <row r="12" ht="30" customHeight="1">
      <c r="A12" s="22" t="n"/>
      <c r="B12" s="22" t="n"/>
      <c r="C12" s="22" t="n"/>
      <c r="D12" s="22" t="n"/>
      <c r="E12" s="22" t="n"/>
      <c r="F12" s="22" t="n"/>
      <c r="G12" s="22" t="n"/>
      <c r="H12" s="22" t="n"/>
      <c r="I12" s="22" t="n"/>
      <c r="J12" s="23" t="n"/>
      <c r="K12" s="23" t="n"/>
      <c r="L12" s="22" t="n"/>
      <c r="M12" s="21">
        <f>IF(B12="","",IF(OR(J12="",IF(ISNUMBER(J12),YEAR(J12)&lt;='Arbre de décision'!$C$7,FALSE)),IF(OR(K12="",IF(ISNUMBER(K12),YEAR(K12)&gt;='Arbre de décision'!$C$7,FALSE)),"Oui","Non : clos avant l’exercice"),"Non : ouvert après l’exercice"))</f>
        <v/>
      </c>
      <c r="N12" s="21">
        <f>IF(B12="","",IF(M12&lt;&gt;"Oui","Hors exercice",IF(D12="","Code pays à saisir",IF(UPPER(D12)="FR","Compte en France : pas de 3916",IF(F12="Portefeuille de crypto-actifs","Déclaration des crypto-actifs (art. 1649 bis C)",IF('Arbre de décision'!$C$19="Oui","3916 à joindre",IF('Arbre de décision'!$C$19="Non","Pas de 3916 : aucune déclaration de résultats","Arbre de décision à compléter")))))))</f>
        <v/>
      </c>
      <c r="O12" s="23" t="n"/>
      <c r="P12" s="21">
        <f>IF(B12="","",IF(N12="Code pays à saisir","Saisissez le code pays de l’IBAN (2 lettres)",IF(AND(N12="3916 à joindre",O12=""),"3916 à déposer avant le "&amp;'Arbre de décision'!$C$8&amp;IF(AND(I12&lt;&gt;"",M12="Oui",UPPER(D12)&lt;&gt;"FR")," ; informer par écrit : "&amp;I12,""),IF(AND(I12&lt;&gt;"",M12="Oui",UPPER(D12)&lt;&gt;"FR"),"Informer par écrit : "&amp;I12&amp;" (procuration)","OK"))))</f>
        <v/>
      </c>
    </row>
    <row r="13" ht="30" customHeight="1">
      <c r="A13" s="22" t="n"/>
      <c r="B13" s="22" t="n"/>
      <c r="C13" s="22" t="n"/>
      <c r="D13" s="22" t="n"/>
      <c r="E13" s="22" t="n"/>
      <c r="F13" s="22" t="n"/>
      <c r="G13" s="22" t="n"/>
      <c r="H13" s="22" t="n"/>
      <c r="I13" s="22" t="n"/>
      <c r="J13" s="23" t="n"/>
      <c r="K13" s="23" t="n"/>
      <c r="L13" s="22" t="n"/>
      <c r="M13" s="21">
        <f>IF(B13="","",IF(OR(J13="",IF(ISNUMBER(J13),YEAR(J13)&lt;='Arbre de décision'!$C$7,FALSE)),IF(OR(K13="",IF(ISNUMBER(K13),YEAR(K13)&gt;='Arbre de décision'!$C$7,FALSE)),"Oui","Non : clos avant l’exercice"),"Non : ouvert après l’exercice"))</f>
        <v/>
      </c>
      <c r="N13" s="21">
        <f>IF(B13="","",IF(M13&lt;&gt;"Oui","Hors exercice",IF(D13="","Code pays à saisir",IF(UPPER(D13)="FR","Compte en France : pas de 3916",IF(F13="Portefeuille de crypto-actifs","Déclaration des crypto-actifs (art. 1649 bis C)",IF('Arbre de décision'!$C$19="Oui","3916 à joindre",IF('Arbre de décision'!$C$19="Non","Pas de 3916 : aucune déclaration de résultats","Arbre de décision à compléter")))))))</f>
        <v/>
      </c>
      <c r="O13" s="23" t="n"/>
      <c r="P13" s="21">
        <f>IF(B13="","",IF(N13="Code pays à saisir","Saisissez le code pays de l’IBAN (2 lettres)",IF(AND(N13="3916 à joindre",O13=""),"3916 à déposer avant le "&amp;'Arbre de décision'!$C$8&amp;IF(AND(I13&lt;&gt;"",M13="Oui",UPPER(D13)&lt;&gt;"FR")," ; informer par écrit : "&amp;I13,""),IF(AND(I13&lt;&gt;"",M13="Oui",UPPER(D13)&lt;&gt;"FR"),"Informer par écrit : "&amp;I13&amp;" (procuration)","OK"))))</f>
        <v/>
      </c>
    </row>
    <row r="14" ht="30" customHeight="1">
      <c r="A14" s="22" t="n"/>
      <c r="B14" s="22" t="n"/>
      <c r="C14" s="22" t="n"/>
      <c r="D14" s="22" t="n"/>
      <c r="E14" s="22" t="n"/>
      <c r="F14" s="22" t="n"/>
      <c r="G14" s="22" t="n"/>
      <c r="H14" s="22" t="n"/>
      <c r="I14" s="22" t="n"/>
      <c r="J14" s="23" t="n"/>
      <c r="K14" s="23" t="n"/>
      <c r="L14" s="22" t="n"/>
      <c r="M14" s="21">
        <f>IF(B14="","",IF(OR(J14="",IF(ISNUMBER(J14),YEAR(J14)&lt;='Arbre de décision'!$C$7,FALSE)),IF(OR(K14="",IF(ISNUMBER(K14),YEAR(K14)&gt;='Arbre de décision'!$C$7,FALSE)),"Oui","Non : clos avant l’exercice"),"Non : ouvert après l’exercice"))</f>
        <v/>
      </c>
      <c r="N14" s="21">
        <f>IF(B14="","",IF(M14&lt;&gt;"Oui","Hors exercice",IF(D14="","Code pays à saisir",IF(UPPER(D14)="FR","Compte en France : pas de 3916",IF(F14="Portefeuille de crypto-actifs","Déclaration des crypto-actifs (art. 1649 bis C)",IF('Arbre de décision'!$C$19="Oui","3916 à joindre",IF('Arbre de décision'!$C$19="Non","Pas de 3916 : aucune déclaration de résultats","Arbre de décision à compléter")))))))</f>
        <v/>
      </c>
      <c r="O14" s="23" t="n"/>
      <c r="P14" s="21">
        <f>IF(B14="","",IF(N14="Code pays à saisir","Saisissez le code pays de l’IBAN (2 lettres)",IF(AND(N14="3916 à joindre",O14=""),"3916 à déposer avant le "&amp;'Arbre de décision'!$C$8&amp;IF(AND(I14&lt;&gt;"",M14="Oui",UPPER(D14)&lt;&gt;"FR")," ; informer par écrit : "&amp;I14,""),IF(AND(I14&lt;&gt;"",M14="Oui",UPPER(D14)&lt;&gt;"FR"),"Informer par écrit : "&amp;I14&amp;" (procuration)","OK"))))</f>
        <v/>
      </c>
    </row>
    <row r="15" ht="30" customHeight="1">
      <c r="A15" s="22" t="n"/>
      <c r="B15" s="22" t="n"/>
      <c r="C15" s="22" t="n"/>
      <c r="D15" s="22" t="n"/>
      <c r="E15" s="22" t="n"/>
      <c r="F15" s="22" t="n"/>
      <c r="G15" s="22" t="n"/>
      <c r="H15" s="22" t="n"/>
      <c r="I15" s="22" t="n"/>
      <c r="J15" s="23" t="n"/>
      <c r="K15" s="23" t="n"/>
      <c r="L15" s="22" t="n"/>
      <c r="M15" s="21">
        <f>IF(B15="","",IF(OR(J15="",IF(ISNUMBER(J15),YEAR(J15)&lt;='Arbre de décision'!$C$7,FALSE)),IF(OR(K15="",IF(ISNUMBER(K15),YEAR(K15)&gt;='Arbre de décision'!$C$7,FALSE)),"Oui","Non : clos avant l’exercice"),"Non : ouvert après l’exercice"))</f>
        <v/>
      </c>
      <c r="N15" s="21">
        <f>IF(B15="","",IF(M15&lt;&gt;"Oui","Hors exercice",IF(D15="","Code pays à saisir",IF(UPPER(D15)="FR","Compte en France : pas de 3916",IF(F15="Portefeuille de crypto-actifs","Déclaration des crypto-actifs (art. 1649 bis C)",IF('Arbre de décision'!$C$19="Oui","3916 à joindre",IF('Arbre de décision'!$C$19="Non","Pas de 3916 : aucune déclaration de résultats","Arbre de décision à compléter")))))))</f>
        <v/>
      </c>
      <c r="O15" s="23" t="n"/>
      <c r="P15" s="21">
        <f>IF(B15="","",IF(N15="Code pays à saisir","Saisissez le code pays de l’IBAN (2 lettres)",IF(AND(N15="3916 à joindre",O15=""),"3916 à déposer avant le "&amp;'Arbre de décision'!$C$8&amp;IF(AND(I15&lt;&gt;"",M15="Oui",UPPER(D15)&lt;&gt;"FR")," ; informer par écrit : "&amp;I15,""),IF(AND(I15&lt;&gt;"",M15="Oui",UPPER(D15)&lt;&gt;"FR"),"Informer par écrit : "&amp;I15&amp;" (procuration)","OK"))))</f>
        <v/>
      </c>
    </row>
    <row r="16" ht="30" customHeight="1">
      <c r="A16" s="22" t="n"/>
      <c r="B16" s="22" t="n"/>
      <c r="C16" s="22" t="n"/>
      <c r="D16" s="22" t="n"/>
      <c r="E16" s="22" t="n"/>
      <c r="F16" s="22" t="n"/>
      <c r="G16" s="22" t="n"/>
      <c r="H16" s="22" t="n"/>
      <c r="I16" s="22" t="n"/>
      <c r="J16" s="23" t="n"/>
      <c r="K16" s="23" t="n"/>
      <c r="L16" s="22" t="n"/>
      <c r="M16" s="21">
        <f>IF(B16="","",IF(OR(J16="",IF(ISNUMBER(J16),YEAR(J16)&lt;='Arbre de décision'!$C$7,FALSE)),IF(OR(K16="",IF(ISNUMBER(K16),YEAR(K16)&gt;='Arbre de décision'!$C$7,FALSE)),"Oui","Non : clos avant l’exercice"),"Non : ouvert après l’exercice"))</f>
        <v/>
      </c>
      <c r="N16" s="21">
        <f>IF(B16="","",IF(M16&lt;&gt;"Oui","Hors exercice",IF(D16="","Code pays à saisir",IF(UPPER(D16)="FR","Compte en France : pas de 3916",IF(F16="Portefeuille de crypto-actifs","Déclaration des crypto-actifs (art. 1649 bis C)",IF('Arbre de décision'!$C$19="Oui","3916 à joindre",IF('Arbre de décision'!$C$19="Non","Pas de 3916 : aucune déclaration de résultats","Arbre de décision à compléter")))))))</f>
        <v/>
      </c>
      <c r="O16" s="23" t="n"/>
      <c r="P16" s="21">
        <f>IF(B16="","",IF(N16="Code pays à saisir","Saisissez le code pays de l’IBAN (2 lettres)",IF(AND(N16="3916 à joindre",O16=""),"3916 à déposer avant le "&amp;'Arbre de décision'!$C$8&amp;IF(AND(I16&lt;&gt;"",M16="Oui",UPPER(D16)&lt;&gt;"FR")," ; informer par écrit : "&amp;I16,""),IF(AND(I16&lt;&gt;"",M16="Oui",UPPER(D16)&lt;&gt;"FR"),"Informer par écrit : "&amp;I16&amp;" (procuration)","OK"))))</f>
        <v/>
      </c>
    </row>
    <row r="17" ht="30" customHeight="1">
      <c r="A17" s="22" t="n"/>
      <c r="B17" s="22" t="n"/>
      <c r="C17" s="22" t="n"/>
      <c r="D17" s="22" t="n"/>
      <c r="E17" s="22" t="n"/>
      <c r="F17" s="22" t="n"/>
      <c r="G17" s="22" t="n"/>
      <c r="H17" s="22" t="n"/>
      <c r="I17" s="22" t="n"/>
      <c r="J17" s="23" t="n"/>
      <c r="K17" s="23" t="n"/>
      <c r="L17" s="22" t="n"/>
      <c r="M17" s="21">
        <f>IF(B17="","",IF(OR(J17="",IF(ISNUMBER(J17),YEAR(J17)&lt;='Arbre de décision'!$C$7,FALSE)),IF(OR(K17="",IF(ISNUMBER(K17),YEAR(K17)&gt;='Arbre de décision'!$C$7,FALSE)),"Oui","Non : clos avant l’exercice"),"Non : ouvert après l’exercice"))</f>
        <v/>
      </c>
      <c r="N17" s="21">
        <f>IF(B17="","",IF(M17&lt;&gt;"Oui","Hors exercice",IF(D17="","Code pays à saisir",IF(UPPER(D17)="FR","Compte en France : pas de 3916",IF(F17="Portefeuille de crypto-actifs","Déclaration des crypto-actifs (art. 1649 bis C)",IF('Arbre de décision'!$C$19="Oui","3916 à joindre",IF('Arbre de décision'!$C$19="Non","Pas de 3916 : aucune déclaration de résultats","Arbre de décision à compléter")))))))</f>
        <v/>
      </c>
      <c r="O17" s="23" t="n"/>
      <c r="P17" s="21">
        <f>IF(B17="","",IF(N17="Code pays à saisir","Saisissez le code pays de l’IBAN (2 lettres)",IF(AND(N17="3916 à joindre",O17=""),"3916 à déposer avant le "&amp;'Arbre de décision'!$C$8&amp;IF(AND(I17&lt;&gt;"",M17="Oui",UPPER(D17)&lt;&gt;"FR")," ; informer par écrit : "&amp;I17,""),IF(AND(I17&lt;&gt;"",M17="Oui",UPPER(D17)&lt;&gt;"FR"),"Informer par écrit : "&amp;I17&amp;" (procuration)","OK"))))</f>
        <v/>
      </c>
    </row>
    <row r="18" ht="30" customHeight="1">
      <c r="A18" s="22" t="n"/>
      <c r="B18" s="22" t="n"/>
      <c r="C18" s="22" t="n"/>
      <c r="D18" s="22" t="n"/>
      <c r="E18" s="22" t="n"/>
      <c r="F18" s="22" t="n"/>
      <c r="G18" s="22" t="n"/>
      <c r="H18" s="22" t="n"/>
      <c r="I18" s="22" t="n"/>
      <c r="J18" s="23" t="n"/>
      <c r="K18" s="23" t="n"/>
      <c r="L18" s="22" t="n"/>
      <c r="M18" s="21">
        <f>IF(B18="","",IF(OR(J18="",IF(ISNUMBER(J18),YEAR(J18)&lt;='Arbre de décision'!$C$7,FALSE)),IF(OR(K18="",IF(ISNUMBER(K18),YEAR(K18)&gt;='Arbre de décision'!$C$7,FALSE)),"Oui","Non : clos avant l’exercice"),"Non : ouvert après l’exercice"))</f>
        <v/>
      </c>
      <c r="N18" s="21">
        <f>IF(B18="","",IF(M18&lt;&gt;"Oui","Hors exercice",IF(D18="","Code pays à saisir",IF(UPPER(D18)="FR","Compte en France : pas de 3916",IF(F18="Portefeuille de crypto-actifs","Déclaration des crypto-actifs (art. 1649 bis C)",IF('Arbre de décision'!$C$19="Oui","3916 à joindre",IF('Arbre de décision'!$C$19="Non","Pas de 3916 : aucune déclaration de résultats","Arbre de décision à compléter")))))))</f>
        <v/>
      </c>
      <c r="O18" s="23" t="n"/>
      <c r="P18" s="21">
        <f>IF(B18="","",IF(N18="Code pays à saisir","Saisissez le code pays de l’IBAN (2 lettres)",IF(AND(N18="3916 à joindre",O18=""),"3916 à déposer avant le "&amp;'Arbre de décision'!$C$8&amp;IF(AND(I18&lt;&gt;"",M18="Oui",UPPER(D18)&lt;&gt;"FR")," ; informer par écrit : "&amp;I18,""),IF(AND(I18&lt;&gt;"",M18="Oui",UPPER(D18)&lt;&gt;"FR"),"Informer par écrit : "&amp;I18&amp;" (procuration)","OK"))))</f>
        <v/>
      </c>
    </row>
    <row r="19" ht="30" customHeight="1">
      <c r="A19" s="22" t="n"/>
      <c r="B19" s="22" t="n"/>
      <c r="C19" s="22" t="n"/>
      <c r="D19" s="22" t="n"/>
      <c r="E19" s="22" t="n"/>
      <c r="F19" s="22" t="n"/>
      <c r="G19" s="22" t="n"/>
      <c r="H19" s="22" t="n"/>
      <c r="I19" s="22" t="n"/>
      <c r="J19" s="23" t="n"/>
      <c r="K19" s="23" t="n"/>
      <c r="L19" s="22" t="n"/>
      <c r="M19" s="21">
        <f>IF(B19="","",IF(OR(J19="",IF(ISNUMBER(J19),YEAR(J19)&lt;='Arbre de décision'!$C$7,FALSE)),IF(OR(K19="",IF(ISNUMBER(K19),YEAR(K19)&gt;='Arbre de décision'!$C$7,FALSE)),"Oui","Non : clos avant l’exercice"),"Non : ouvert après l’exercice"))</f>
        <v/>
      </c>
      <c r="N19" s="21">
        <f>IF(B19="","",IF(M19&lt;&gt;"Oui","Hors exercice",IF(D19="","Code pays à saisir",IF(UPPER(D19)="FR","Compte en France : pas de 3916",IF(F19="Portefeuille de crypto-actifs","Déclaration des crypto-actifs (art. 1649 bis C)",IF('Arbre de décision'!$C$19="Oui","3916 à joindre",IF('Arbre de décision'!$C$19="Non","Pas de 3916 : aucune déclaration de résultats","Arbre de décision à compléter")))))))</f>
        <v/>
      </c>
      <c r="O19" s="23" t="n"/>
      <c r="P19" s="21">
        <f>IF(B19="","",IF(N19="Code pays à saisir","Saisissez le code pays de l’IBAN (2 lettres)",IF(AND(N19="3916 à joindre",O19=""),"3916 à déposer avant le "&amp;'Arbre de décision'!$C$8&amp;IF(AND(I19&lt;&gt;"",M19="Oui",UPPER(D19)&lt;&gt;"FR")," ; informer par écrit : "&amp;I19,""),IF(AND(I19&lt;&gt;"",M19="Oui",UPPER(D19)&lt;&gt;"FR"),"Informer par écrit : "&amp;I19&amp;" (procuration)","OK"))))</f>
        <v/>
      </c>
    </row>
    <row r="20" ht="30" customHeight="1">
      <c r="A20" s="22" t="n"/>
      <c r="B20" s="22" t="n"/>
      <c r="C20" s="22" t="n"/>
      <c r="D20" s="22" t="n"/>
      <c r="E20" s="22" t="n"/>
      <c r="F20" s="22" t="n"/>
      <c r="G20" s="22" t="n"/>
      <c r="H20" s="22" t="n"/>
      <c r="I20" s="22" t="n"/>
      <c r="J20" s="23" t="n"/>
      <c r="K20" s="23" t="n"/>
      <c r="L20" s="22" t="n"/>
      <c r="M20" s="21">
        <f>IF(B20="","",IF(OR(J20="",IF(ISNUMBER(J20),YEAR(J20)&lt;='Arbre de décision'!$C$7,FALSE)),IF(OR(K20="",IF(ISNUMBER(K20),YEAR(K20)&gt;='Arbre de décision'!$C$7,FALSE)),"Oui","Non : clos avant l’exercice"),"Non : ouvert après l’exercice"))</f>
        <v/>
      </c>
      <c r="N20" s="21">
        <f>IF(B20="","",IF(M20&lt;&gt;"Oui","Hors exercice",IF(D20="","Code pays à saisir",IF(UPPER(D20)="FR","Compte en France : pas de 3916",IF(F20="Portefeuille de crypto-actifs","Déclaration des crypto-actifs (art. 1649 bis C)",IF('Arbre de décision'!$C$19="Oui","3916 à joindre",IF('Arbre de décision'!$C$19="Non","Pas de 3916 : aucune déclaration de résultats","Arbre de décision à compléter")))))))</f>
        <v/>
      </c>
      <c r="O20" s="23" t="n"/>
      <c r="P20" s="21">
        <f>IF(B20="","",IF(N20="Code pays à saisir","Saisissez le code pays de l’IBAN (2 lettres)",IF(AND(N20="3916 à joindre",O20=""),"3916 à déposer avant le "&amp;'Arbre de décision'!$C$8&amp;IF(AND(I20&lt;&gt;"",M20="Oui",UPPER(D20)&lt;&gt;"FR")," ; informer par écrit : "&amp;I20,""),IF(AND(I20&lt;&gt;"",M20="Oui",UPPER(D20)&lt;&gt;"FR"),"Informer par écrit : "&amp;I20&amp;" (procuration)","OK"))))</f>
        <v/>
      </c>
    </row>
    <row r="21" ht="30" customHeight="1">
      <c r="A21" s="22" t="n"/>
      <c r="B21" s="22" t="n"/>
      <c r="C21" s="22" t="n"/>
      <c r="D21" s="22" t="n"/>
      <c r="E21" s="22" t="n"/>
      <c r="F21" s="22" t="n"/>
      <c r="G21" s="22" t="n"/>
      <c r="H21" s="22" t="n"/>
      <c r="I21" s="22" t="n"/>
      <c r="J21" s="23" t="n"/>
      <c r="K21" s="23" t="n"/>
      <c r="L21" s="22" t="n"/>
      <c r="M21" s="21">
        <f>IF(B21="","",IF(OR(J21="",IF(ISNUMBER(J21),YEAR(J21)&lt;='Arbre de décision'!$C$7,FALSE)),IF(OR(K21="",IF(ISNUMBER(K21),YEAR(K21)&gt;='Arbre de décision'!$C$7,FALSE)),"Oui","Non : clos avant l’exercice"),"Non : ouvert après l’exercice"))</f>
        <v/>
      </c>
      <c r="N21" s="21">
        <f>IF(B21="","",IF(M21&lt;&gt;"Oui","Hors exercice",IF(D21="","Code pays à saisir",IF(UPPER(D21)="FR","Compte en France : pas de 3916",IF(F21="Portefeuille de crypto-actifs","Déclaration des crypto-actifs (art. 1649 bis C)",IF('Arbre de décision'!$C$19="Oui","3916 à joindre",IF('Arbre de décision'!$C$19="Non","Pas de 3916 : aucune déclaration de résultats","Arbre de décision à compléter")))))))</f>
        <v/>
      </c>
      <c r="O21" s="23" t="n"/>
      <c r="P21" s="21">
        <f>IF(B21="","",IF(N21="Code pays à saisir","Saisissez le code pays de l’IBAN (2 lettres)",IF(AND(N21="3916 à joindre",O21=""),"3916 à déposer avant le "&amp;'Arbre de décision'!$C$8&amp;IF(AND(I21&lt;&gt;"",M21="Oui",UPPER(D21)&lt;&gt;"FR")," ; informer par écrit : "&amp;I21,""),IF(AND(I21&lt;&gt;"",M21="Oui",UPPER(D21)&lt;&gt;"FR"),"Informer par écrit : "&amp;I21&amp;" (procuration)","OK"))))</f>
        <v/>
      </c>
    </row>
    <row r="22" ht="30" customHeight="1">
      <c r="A22" s="22" t="n"/>
      <c r="B22" s="22" t="n"/>
      <c r="C22" s="22" t="n"/>
      <c r="D22" s="22" t="n"/>
      <c r="E22" s="22" t="n"/>
      <c r="F22" s="22" t="n"/>
      <c r="G22" s="22" t="n"/>
      <c r="H22" s="22" t="n"/>
      <c r="I22" s="22" t="n"/>
      <c r="J22" s="23" t="n"/>
      <c r="K22" s="23" t="n"/>
      <c r="L22" s="22" t="n"/>
      <c r="M22" s="21">
        <f>IF(B22="","",IF(OR(J22="",IF(ISNUMBER(J22),YEAR(J22)&lt;='Arbre de décision'!$C$7,FALSE)),IF(OR(K22="",IF(ISNUMBER(K22),YEAR(K22)&gt;='Arbre de décision'!$C$7,FALSE)),"Oui","Non : clos avant l’exercice"),"Non : ouvert après l’exercice"))</f>
        <v/>
      </c>
      <c r="N22" s="21">
        <f>IF(B22="","",IF(M22&lt;&gt;"Oui","Hors exercice",IF(D22="","Code pays à saisir",IF(UPPER(D22)="FR","Compte en France : pas de 3916",IF(F22="Portefeuille de crypto-actifs","Déclaration des crypto-actifs (art. 1649 bis C)",IF('Arbre de décision'!$C$19="Oui","3916 à joindre",IF('Arbre de décision'!$C$19="Non","Pas de 3916 : aucune déclaration de résultats","Arbre de décision à compléter")))))))</f>
        <v/>
      </c>
      <c r="O22" s="23" t="n"/>
      <c r="P22" s="21">
        <f>IF(B22="","",IF(N22="Code pays à saisir","Saisissez le code pays de l’IBAN (2 lettres)",IF(AND(N22="3916 à joindre",O22=""),"3916 à déposer avant le "&amp;'Arbre de décision'!$C$8&amp;IF(AND(I22&lt;&gt;"",M22="Oui",UPPER(D22)&lt;&gt;"FR")," ; informer par écrit : "&amp;I22,""),IF(AND(I22&lt;&gt;"",M22="Oui",UPPER(D22)&lt;&gt;"FR"),"Informer par écrit : "&amp;I22&amp;" (procuration)","OK"))))</f>
        <v/>
      </c>
    </row>
    <row r="23" ht="30" customHeight="1">
      <c r="A23" s="22" t="n"/>
      <c r="B23" s="22" t="n"/>
      <c r="C23" s="22" t="n"/>
      <c r="D23" s="22" t="n"/>
      <c r="E23" s="22" t="n"/>
      <c r="F23" s="22" t="n"/>
      <c r="G23" s="22" t="n"/>
      <c r="H23" s="22" t="n"/>
      <c r="I23" s="22" t="n"/>
      <c r="J23" s="23" t="n"/>
      <c r="K23" s="23" t="n"/>
      <c r="L23" s="22" t="n"/>
      <c r="M23" s="21">
        <f>IF(B23="","",IF(OR(J23="",IF(ISNUMBER(J23),YEAR(J23)&lt;='Arbre de décision'!$C$7,FALSE)),IF(OR(K23="",IF(ISNUMBER(K23),YEAR(K23)&gt;='Arbre de décision'!$C$7,FALSE)),"Oui","Non : clos avant l’exercice"),"Non : ouvert après l’exercice"))</f>
        <v/>
      </c>
      <c r="N23" s="21">
        <f>IF(B23="","",IF(M23&lt;&gt;"Oui","Hors exercice",IF(D23="","Code pays à saisir",IF(UPPER(D23)="FR","Compte en France : pas de 3916",IF(F23="Portefeuille de crypto-actifs","Déclaration des crypto-actifs (art. 1649 bis C)",IF('Arbre de décision'!$C$19="Oui","3916 à joindre",IF('Arbre de décision'!$C$19="Non","Pas de 3916 : aucune déclaration de résultats","Arbre de décision à compléter")))))))</f>
        <v/>
      </c>
      <c r="O23" s="23" t="n"/>
      <c r="P23" s="21">
        <f>IF(B23="","",IF(N23="Code pays à saisir","Saisissez le code pays de l’IBAN (2 lettres)",IF(AND(N23="3916 à joindre",O23=""),"3916 à déposer avant le "&amp;'Arbre de décision'!$C$8&amp;IF(AND(I23&lt;&gt;"",M23="Oui",UPPER(D23)&lt;&gt;"FR")," ; informer par écrit : "&amp;I23,""),IF(AND(I23&lt;&gt;"",M23="Oui",UPPER(D23)&lt;&gt;"FR"),"Informer par écrit : "&amp;I23&amp;" (procuration)","OK"))))</f>
        <v/>
      </c>
    </row>
    <row r="24" ht="30" customHeight="1">
      <c r="A24" s="22" t="n"/>
      <c r="B24" s="22" t="n"/>
      <c r="C24" s="22" t="n"/>
      <c r="D24" s="22" t="n"/>
      <c r="E24" s="22" t="n"/>
      <c r="F24" s="22" t="n"/>
      <c r="G24" s="22" t="n"/>
      <c r="H24" s="22" t="n"/>
      <c r="I24" s="22" t="n"/>
      <c r="J24" s="23" t="n"/>
      <c r="K24" s="23" t="n"/>
      <c r="L24" s="22" t="n"/>
      <c r="M24" s="21">
        <f>IF(B24="","",IF(OR(J24="",IF(ISNUMBER(J24),YEAR(J24)&lt;='Arbre de décision'!$C$7,FALSE)),IF(OR(K24="",IF(ISNUMBER(K24),YEAR(K24)&gt;='Arbre de décision'!$C$7,FALSE)),"Oui","Non : clos avant l’exercice"),"Non : ouvert après l’exercice"))</f>
        <v/>
      </c>
      <c r="N24" s="21">
        <f>IF(B24="","",IF(M24&lt;&gt;"Oui","Hors exercice",IF(D24="","Code pays à saisir",IF(UPPER(D24)="FR","Compte en France : pas de 3916",IF(F24="Portefeuille de crypto-actifs","Déclaration des crypto-actifs (art. 1649 bis C)",IF('Arbre de décision'!$C$19="Oui","3916 à joindre",IF('Arbre de décision'!$C$19="Non","Pas de 3916 : aucune déclaration de résultats","Arbre de décision à compléter")))))))</f>
        <v/>
      </c>
      <c r="O24" s="23" t="n"/>
      <c r="P24" s="21">
        <f>IF(B24="","",IF(N24="Code pays à saisir","Saisissez le code pays de l’IBAN (2 lettres)",IF(AND(N24="3916 à joindre",O24=""),"3916 à déposer avant le "&amp;'Arbre de décision'!$C$8&amp;IF(AND(I24&lt;&gt;"",M24="Oui",UPPER(D24)&lt;&gt;"FR")," ; informer par écrit : "&amp;I24,""),IF(AND(I24&lt;&gt;"",M24="Oui",UPPER(D24)&lt;&gt;"FR"),"Informer par écrit : "&amp;I24&amp;" (procuration)","OK"))))</f>
        <v/>
      </c>
    </row>
    <row r="25" ht="30" customHeight="1">
      <c r="A25" s="22" t="n"/>
      <c r="B25" s="22" t="n"/>
      <c r="C25" s="22" t="n"/>
      <c r="D25" s="22" t="n"/>
      <c r="E25" s="22" t="n"/>
      <c r="F25" s="22" t="n"/>
      <c r="G25" s="22" t="n"/>
      <c r="H25" s="22" t="n"/>
      <c r="I25" s="22" t="n"/>
      <c r="J25" s="23" t="n"/>
      <c r="K25" s="23" t="n"/>
      <c r="L25" s="22" t="n"/>
      <c r="M25" s="21">
        <f>IF(B25="","",IF(OR(J25="",IF(ISNUMBER(J25),YEAR(J25)&lt;='Arbre de décision'!$C$7,FALSE)),IF(OR(K25="",IF(ISNUMBER(K25),YEAR(K25)&gt;='Arbre de décision'!$C$7,FALSE)),"Oui","Non : clos avant l’exercice"),"Non : ouvert après l’exercice"))</f>
        <v/>
      </c>
      <c r="N25" s="21">
        <f>IF(B25="","",IF(M25&lt;&gt;"Oui","Hors exercice",IF(D25="","Code pays à saisir",IF(UPPER(D25)="FR","Compte en France : pas de 3916",IF(F25="Portefeuille de crypto-actifs","Déclaration des crypto-actifs (art. 1649 bis C)",IF('Arbre de décision'!$C$19="Oui","3916 à joindre",IF('Arbre de décision'!$C$19="Non","Pas de 3916 : aucune déclaration de résultats","Arbre de décision à compléter")))))))</f>
        <v/>
      </c>
      <c r="O25" s="23" t="n"/>
      <c r="P25" s="21">
        <f>IF(B25="","",IF(N25="Code pays à saisir","Saisissez le code pays de l’IBAN (2 lettres)",IF(AND(N25="3916 à joindre",O25=""),"3916 à déposer avant le "&amp;'Arbre de décision'!$C$8&amp;IF(AND(I25&lt;&gt;"",M25="Oui",UPPER(D25)&lt;&gt;"FR")," ; informer par écrit : "&amp;I25,""),IF(AND(I25&lt;&gt;"",M25="Oui",UPPER(D25)&lt;&gt;"FR"),"Informer par écrit : "&amp;I25&amp;" (procuration)","OK"))))</f>
        <v/>
      </c>
    </row>
    <row r="26" ht="30" customHeight="1">
      <c r="A26" s="22" t="n"/>
      <c r="B26" s="22" t="n"/>
      <c r="C26" s="22" t="n"/>
      <c r="D26" s="22" t="n"/>
      <c r="E26" s="22" t="n"/>
      <c r="F26" s="22" t="n"/>
      <c r="G26" s="22" t="n"/>
      <c r="H26" s="22" t="n"/>
      <c r="I26" s="22" t="n"/>
      <c r="J26" s="23" t="n"/>
      <c r="K26" s="23" t="n"/>
      <c r="L26" s="22" t="n"/>
      <c r="M26" s="21">
        <f>IF(B26="","",IF(OR(J26="",IF(ISNUMBER(J26),YEAR(J26)&lt;='Arbre de décision'!$C$7,FALSE)),IF(OR(K26="",IF(ISNUMBER(K26),YEAR(K26)&gt;='Arbre de décision'!$C$7,FALSE)),"Oui","Non : clos avant l’exercice"),"Non : ouvert après l’exercice"))</f>
        <v/>
      </c>
      <c r="N26" s="21">
        <f>IF(B26="","",IF(M26&lt;&gt;"Oui","Hors exercice",IF(D26="","Code pays à saisir",IF(UPPER(D26)="FR","Compte en France : pas de 3916",IF(F26="Portefeuille de crypto-actifs","Déclaration des crypto-actifs (art. 1649 bis C)",IF('Arbre de décision'!$C$19="Oui","3916 à joindre",IF('Arbre de décision'!$C$19="Non","Pas de 3916 : aucune déclaration de résultats","Arbre de décision à compléter")))))))</f>
        <v/>
      </c>
      <c r="O26" s="23" t="n"/>
      <c r="P26" s="21">
        <f>IF(B26="","",IF(N26="Code pays à saisir","Saisissez le code pays de l’IBAN (2 lettres)",IF(AND(N26="3916 à joindre",O26=""),"3916 à déposer avant le "&amp;'Arbre de décision'!$C$8&amp;IF(AND(I26&lt;&gt;"",M26="Oui",UPPER(D26)&lt;&gt;"FR")," ; informer par écrit : "&amp;I26,""),IF(AND(I26&lt;&gt;"",M26="Oui",UPPER(D26)&lt;&gt;"FR"),"Informer par écrit : "&amp;I26&amp;" (procuration)","OK"))))</f>
        <v/>
      </c>
    </row>
    <row r="27" ht="30" customHeight="1">
      <c r="A27" s="22" t="n"/>
      <c r="B27" s="22" t="n"/>
      <c r="C27" s="22" t="n"/>
      <c r="D27" s="22" t="n"/>
      <c r="E27" s="22" t="n"/>
      <c r="F27" s="22" t="n"/>
      <c r="G27" s="22" t="n"/>
      <c r="H27" s="22" t="n"/>
      <c r="I27" s="22" t="n"/>
      <c r="J27" s="23" t="n"/>
      <c r="K27" s="23" t="n"/>
      <c r="L27" s="22" t="n"/>
      <c r="M27" s="21">
        <f>IF(B27="","",IF(OR(J27="",IF(ISNUMBER(J27),YEAR(J27)&lt;='Arbre de décision'!$C$7,FALSE)),IF(OR(K27="",IF(ISNUMBER(K27),YEAR(K27)&gt;='Arbre de décision'!$C$7,FALSE)),"Oui","Non : clos avant l’exercice"),"Non : ouvert après l’exercice"))</f>
        <v/>
      </c>
      <c r="N27" s="21">
        <f>IF(B27="","",IF(M27&lt;&gt;"Oui","Hors exercice",IF(D27="","Code pays à saisir",IF(UPPER(D27)="FR","Compte en France : pas de 3916",IF(F27="Portefeuille de crypto-actifs","Déclaration des crypto-actifs (art. 1649 bis C)",IF('Arbre de décision'!$C$19="Oui","3916 à joindre",IF('Arbre de décision'!$C$19="Non","Pas de 3916 : aucune déclaration de résultats","Arbre de décision à compléter")))))))</f>
        <v/>
      </c>
      <c r="O27" s="23" t="n"/>
      <c r="P27" s="21">
        <f>IF(B27="","",IF(N27="Code pays à saisir","Saisissez le code pays de l’IBAN (2 lettres)",IF(AND(N27="3916 à joindre",O27=""),"3916 à déposer avant le "&amp;'Arbre de décision'!$C$8&amp;IF(AND(I27&lt;&gt;"",M27="Oui",UPPER(D27)&lt;&gt;"FR")," ; informer par écrit : "&amp;I27,""),IF(AND(I27&lt;&gt;"",M27="Oui",UPPER(D27)&lt;&gt;"FR"),"Informer par écrit : "&amp;I27&amp;" (procuration)","OK"))))</f>
        <v/>
      </c>
    </row>
    <row r="28" ht="30" customHeight="1">
      <c r="A28" s="22" t="n"/>
      <c r="B28" s="22" t="n"/>
      <c r="C28" s="22" t="n"/>
      <c r="D28" s="22" t="n"/>
      <c r="E28" s="22" t="n"/>
      <c r="F28" s="22" t="n"/>
      <c r="G28" s="22" t="n"/>
      <c r="H28" s="22" t="n"/>
      <c r="I28" s="22" t="n"/>
      <c r="J28" s="23" t="n"/>
      <c r="K28" s="23" t="n"/>
      <c r="L28" s="22" t="n"/>
      <c r="M28" s="21">
        <f>IF(B28="","",IF(OR(J28="",IF(ISNUMBER(J28),YEAR(J28)&lt;='Arbre de décision'!$C$7,FALSE)),IF(OR(K28="",IF(ISNUMBER(K28),YEAR(K28)&gt;='Arbre de décision'!$C$7,FALSE)),"Oui","Non : clos avant l’exercice"),"Non : ouvert après l’exercice"))</f>
        <v/>
      </c>
      <c r="N28" s="21">
        <f>IF(B28="","",IF(M28&lt;&gt;"Oui","Hors exercice",IF(D28="","Code pays à saisir",IF(UPPER(D28)="FR","Compte en France : pas de 3916",IF(F28="Portefeuille de crypto-actifs","Déclaration des crypto-actifs (art. 1649 bis C)",IF('Arbre de décision'!$C$19="Oui","3916 à joindre",IF('Arbre de décision'!$C$19="Non","Pas de 3916 : aucune déclaration de résultats","Arbre de décision à compléter")))))))</f>
        <v/>
      </c>
      <c r="O28" s="23" t="n"/>
      <c r="P28" s="21">
        <f>IF(B28="","",IF(N28="Code pays à saisir","Saisissez le code pays de l’IBAN (2 lettres)",IF(AND(N28="3916 à joindre",O28=""),"3916 à déposer avant le "&amp;'Arbre de décision'!$C$8&amp;IF(AND(I28&lt;&gt;"",M28="Oui",UPPER(D28)&lt;&gt;"FR")," ; informer par écrit : "&amp;I28,""),IF(AND(I28&lt;&gt;"",M28="Oui",UPPER(D28)&lt;&gt;"FR"),"Informer par écrit : "&amp;I28&amp;" (procuration)","OK"))))</f>
        <v/>
      </c>
    </row>
    <row r="29" ht="30" customHeight="1">
      <c r="A29" s="22" t="n"/>
      <c r="B29" s="22" t="n"/>
      <c r="C29" s="22" t="n"/>
      <c r="D29" s="22" t="n"/>
      <c r="E29" s="22" t="n"/>
      <c r="F29" s="22" t="n"/>
      <c r="G29" s="22" t="n"/>
      <c r="H29" s="22" t="n"/>
      <c r="I29" s="22" t="n"/>
      <c r="J29" s="23" t="n"/>
      <c r="K29" s="23" t="n"/>
      <c r="L29" s="22" t="n"/>
      <c r="M29" s="21">
        <f>IF(B29="","",IF(OR(J29="",IF(ISNUMBER(J29),YEAR(J29)&lt;='Arbre de décision'!$C$7,FALSE)),IF(OR(K29="",IF(ISNUMBER(K29),YEAR(K29)&gt;='Arbre de décision'!$C$7,FALSE)),"Oui","Non : clos avant l’exercice"),"Non : ouvert après l’exercice"))</f>
        <v/>
      </c>
      <c r="N29" s="21">
        <f>IF(B29="","",IF(M29&lt;&gt;"Oui","Hors exercice",IF(D29="","Code pays à saisir",IF(UPPER(D29)="FR","Compte en France : pas de 3916",IF(F29="Portefeuille de crypto-actifs","Déclaration des crypto-actifs (art. 1649 bis C)",IF('Arbre de décision'!$C$19="Oui","3916 à joindre",IF('Arbre de décision'!$C$19="Non","Pas de 3916 : aucune déclaration de résultats","Arbre de décision à compléter")))))))</f>
        <v/>
      </c>
      <c r="O29" s="23" t="n"/>
      <c r="P29" s="21">
        <f>IF(B29="","",IF(N29="Code pays à saisir","Saisissez le code pays de l’IBAN (2 lettres)",IF(AND(N29="3916 à joindre",O29=""),"3916 à déposer avant le "&amp;'Arbre de décision'!$C$8&amp;IF(AND(I29&lt;&gt;"",M29="Oui",UPPER(D29)&lt;&gt;"FR")," ; informer par écrit : "&amp;I29,""),IF(AND(I29&lt;&gt;"",M29="Oui",UPPER(D29)&lt;&gt;"FR"),"Informer par écrit : "&amp;I29&amp;" (procuration)","OK"))))</f>
        <v/>
      </c>
    </row>
    <row r="30" ht="30" customHeight="1">
      <c r="A30" s="22" t="n"/>
      <c r="B30" s="22" t="n"/>
      <c r="C30" s="22" t="n"/>
      <c r="D30" s="22" t="n"/>
      <c r="E30" s="22" t="n"/>
      <c r="F30" s="22" t="n"/>
      <c r="G30" s="22" t="n"/>
      <c r="H30" s="22" t="n"/>
      <c r="I30" s="22" t="n"/>
      <c r="J30" s="23" t="n"/>
      <c r="K30" s="23" t="n"/>
      <c r="L30" s="22" t="n"/>
      <c r="M30" s="21">
        <f>IF(B30="","",IF(OR(J30="",IF(ISNUMBER(J30),YEAR(J30)&lt;='Arbre de décision'!$C$7,FALSE)),IF(OR(K30="",IF(ISNUMBER(K30),YEAR(K30)&gt;='Arbre de décision'!$C$7,FALSE)),"Oui","Non : clos avant l’exercice"),"Non : ouvert après l’exercice"))</f>
        <v/>
      </c>
      <c r="N30" s="21">
        <f>IF(B30="","",IF(M30&lt;&gt;"Oui","Hors exercice",IF(D30="","Code pays à saisir",IF(UPPER(D30)="FR","Compte en France : pas de 3916",IF(F30="Portefeuille de crypto-actifs","Déclaration des crypto-actifs (art. 1649 bis C)",IF('Arbre de décision'!$C$19="Oui","3916 à joindre",IF('Arbre de décision'!$C$19="Non","Pas de 3916 : aucune déclaration de résultats","Arbre de décision à compléter")))))))</f>
        <v/>
      </c>
      <c r="O30" s="23" t="n"/>
      <c r="P30" s="21">
        <f>IF(B30="","",IF(N30="Code pays à saisir","Saisissez le code pays de l’IBAN (2 lettres)",IF(AND(N30="3916 à joindre",O30=""),"3916 à déposer avant le "&amp;'Arbre de décision'!$C$8&amp;IF(AND(I30&lt;&gt;"",M30="Oui",UPPER(D30)&lt;&gt;"FR")," ; informer par écrit : "&amp;I30,""),IF(AND(I30&lt;&gt;"",M30="Oui",UPPER(D30)&lt;&gt;"FR"),"Informer par écrit : "&amp;I30&amp;" (procuration)","OK"))))</f>
        <v/>
      </c>
    </row>
    <row r="31" ht="30" customHeight="1">
      <c r="A31" s="22" t="n"/>
      <c r="B31" s="22" t="n"/>
      <c r="C31" s="22" t="n"/>
      <c r="D31" s="22" t="n"/>
      <c r="E31" s="22" t="n"/>
      <c r="F31" s="22" t="n"/>
      <c r="G31" s="22" t="n"/>
      <c r="H31" s="22" t="n"/>
      <c r="I31" s="22" t="n"/>
      <c r="J31" s="23" t="n"/>
      <c r="K31" s="23" t="n"/>
      <c r="L31" s="22" t="n"/>
      <c r="M31" s="21">
        <f>IF(B31="","",IF(OR(J31="",IF(ISNUMBER(J31),YEAR(J31)&lt;='Arbre de décision'!$C$7,FALSE)),IF(OR(K31="",IF(ISNUMBER(K31),YEAR(K31)&gt;='Arbre de décision'!$C$7,FALSE)),"Oui","Non : clos avant l’exercice"),"Non : ouvert après l’exercice"))</f>
        <v/>
      </c>
      <c r="N31" s="21">
        <f>IF(B31="","",IF(M31&lt;&gt;"Oui","Hors exercice",IF(D31="","Code pays à saisir",IF(UPPER(D31)="FR","Compte en France : pas de 3916",IF(F31="Portefeuille de crypto-actifs","Déclaration des crypto-actifs (art. 1649 bis C)",IF('Arbre de décision'!$C$19="Oui","3916 à joindre",IF('Arbre de décision'!$C$19="Non","Pas de 3916 : aucune déclaration de résultats","Arbre de décision à compléter")))))))</f>
        <v/>
      </c>
      <c r="O31" s="23" t="n"/>
      <c r="P31" s="21">
        <f>IF(B31="","",IF(N31="Code pays à saisir","Saisissez le code pays de l’IBAN (2 lettres)",IF(AND(N31="3916 à joindre",O31=""),"3916 à déposer avant le "&amp;'Arbre de décision'!$C$8&amp;IF(AND(I31&lt;&gt;"",M31="Oui",UPPER(D31)&lt;&gt;"FR")," ; informer par écrit : "&amp;I31,""),IF(AND(I31&lt;&gt;"",M31="Oui",UPPER(D31)&lt;&gt;"FR"),"Informer par écrit : "&amp;I31&amp;" (procuration)","OK"))))</f>
        <v/>
      </c>
    </row>
    <row r="32" ht="30" customHeight="1">
      <c r="A32" s="22" t="n"/>
      <c r="B32" s="22" t="n"/>
      <c r="C32" s="22" t="n"/>
      <c r="D32" s="22" t="n"/>
      <c r="E32" s="22" t="n"/>
      <c r="F32" s="22" t="n"/>
      <c r="G32" s="22" t="n"/>
      <c r="H32" s="22" t="n"/>
      <c r="I32" s="22" t="n"/>
      <c r="J32" s="23" t="n"/>
      <c r="K32" s="23" t="n"/>
      <c r="L32" s="22" t="n"/>
      <c r="M32" s="21">
        <f>IF(B32="","",IF(OR(J32="",IF(ISNUMBER(J32),YEAR(J32)&lt;='Arbre de décision'!$C$7,FALSE)),IF(OR(K32="",IF(ISNUMBER(K32),YEAR(K32)&gt;='Arbre de décision'!$C$7,FALSE)),"Oui","Non : clos avant l’exercice"),"Non : ouvert après l’exercice"))</f>
        <v/>
      </c>
      <c r="N32" s="21">
        <f>IF(B32="","",IF(M32&lt;&gt;"Oui","Hors exercice",IF(D32="","Code pays à saisir",IF(UPPER(D32)="FR","Compte en France : pas de 3916",IF(F32="Portefeuille de crypto-actifs","Déclaration des crypto-actifs (art. 1649 bis C)",IF('Arbre de décision'!$C$19="Oui","3916 à joindre",IF('Arbre de décision'!$C$19="Non","Pas de 3916 : aucune déclaration de résultats","Arbre de décision à compléter")))))))</f>
        <v/>
      </c>
      <c r="O32" s="23" t="n"/>
      <c r="P32" s="21">
        <f>IF(B32="","",IF(N32="Code pays à saisir","Saisissez le code pays de l’IBAN (2 lettres)",IF(AND(N32="3916 à joindre",O32=""),"3916 à déposer avant le "&amp;'Arbre de décision'!$C$8&amp;IF(AND(I32&lt;&gt;"",M32="Oui",UPPER(D32)&lt;&gt;"FR")," ; informer par écrit : "&amp;I32,""),IF(AND(I32&lt;&gt;"",M32="Oui",UPPER(D32)&lt;&gt;"FR"),"Informer par écrit : "&amp;I32&amp;" (procuration)","OK"))))</f>
        <v/>
      </c>
    </row>
    <row r="33" ht="30" customHeight="1">
      <c r="A33" s="22" t="n"/>
      <c r="B33" s="22" t="n"/>
      <c r="C33" s="22" t="n"/>
      <c r="D33" s="22" t="n"/>
      <c r="E33" s="22" t="n"/>
      <c r="F33" s="22" t="n"/>
      <c r="G33" s="22" t="n"/>
      <c r="H33" s="22" t="n"/>
      <c r="I33" s="22" t="n"/>
      <c r="J33" s="23" t="n"/>
      <c r="K33" s="23" t="n"/>
      <c r="L33" s="22" t="n"/>
      <c r="M33" s="21">
        <f>IF(B33="","",IF(OR(J33="",IF(ISNUMBER(J33),YEAR(J33)&lt;='Arbre de décision'!$C$7,FALSE)),IF(OR(K33="",IF(ISNUMBER(K33),YEAR(K33)&gt;='Arbre de décision'!$C$7,FALSE)),"Oui","Non : clos avant l’exercice"),"Non : ouvert après l’exercice"))</f>
        <v/>
      </c>
      <c r="N33" s="21">
        <f>IF(B33="","",IF(M33&lt;&gt;"Oui","Hors exercice",IF(D33="","Code pays à saisir",IF(UPPER(D33)="FR","Compte en France : pas de 3916",IF(F33="Portefeuille de crypto-actifs","Déclaration des crypto-actifs (art. 1649 bis C)",IF('Arbre de décision'!$C$19="Oui","3916 à joindre",IF('Arbre de décision'!$C$19="Non","Pas de 3916 : aucune déclaration de résultats","Arbre de décision à compléter")))))))</f>
        <v/>
      </c>
      <c r="O33" s="23" t="n"/>
      <c r="P33" s="21">
        <f>IF(B33="","",IF(N33="Code pays à saisir","Saisissez le code pays de l’IBAN (2 lettres)",IF(AND(N33="3916 à joindre",O33=""),"3916 à déposer avant le "&amp;'Arbre de décision'!$C$8&amp;IF(AND(I33&lt;&gt;"",M33="Oui",UPPER(D33)&lt;&gt;"FR")," ; informer par écrit : "&amp;I33,""),IF(AND(I33&lt;&gt;"",M33="Oui",UPPER(D33)&lt;&gt;"FR"),"Informer par écrit : "&amp;I33&amp;" (procuration)","OK"))))</f>
        <v/>
      </c>
    </row>
    <row r="34" ht="30" customHeight="1">
      <c r="A34" s="22" t="n"/>
      <c r="B34" s="22" t="n"/>
      <c r="C34" s="22" t="n"/>
      <c r="D34" s="22" t="n"/>
      <c r="E34" s="22" t="n"/>
      <c r="F34" s="22" t="n"/>
      <c r="G34" s="22" t="n"/>
      <c r="H34" s="22" t="n"/>
      <c r="I34" s="22" t="n"/>
      <c r="J34" s="23" t="n"/>
      <c r="K34" s="23" t="n"/>
      <c r="L34" s="22" t="n"/>
      <c r="M34" s="21">
        <f>IF(B34="","",IF(OR(J34="",IF(ISNUMBER(J34),YEAR(J34)&lt;='Arbre de décision'!$C$7,FALSE)),IF(OR(K34="",IF(ISNUMBER(K34),YEAR(K34)&gt;='Arbre de décision'!$C$7,FALSE)),"Oui","Non : clos avant l’exercice"),"Non : ouvert après l’exercice"))</f>
        <v/>
      </c>
      <c r="N34" s="21">
        <f>IF(B34="","",IF(M34&lt;&gt;"Oui","Hors exercice",IF(D34="","Code pays à saisir",IF(UPPER(D34)="FR","Compte en France : pas de 3916",IF(F34="Portefeuille de crypto-actifs","Déclaration des crypto-actifs (art. 1649 bis C)",IF('Arbre de décision'!$C$19="Oui","3916 à joindre",IF('Arbre de décision'!$C$19="Non","Pas de 3916 : aucune déclaration de résultats","Arbre de décision à compléter")))))))</f>
        <v/>
      </c>
      <c r="O34" s="23" t="n"/>
      <c r="P34" s="21">
        <f>IF(B34="","",IF(N34="Code pays à saisir","Saisissez le code pays de l’IBAN (2 lettres)",IF(AND(N34="3916 à joindre",O34=""),"3916 à déposer avant le "&amp;'Arbre de décision'!$C$8&amp;IF(AND(I34&lt;&gt;"",M34="Oui",UPPER(D34)&lt;&gt;"FR")," ; informer par écrit : "&amp;I34,""),IF(AND(I34&lt;&gt;"",M34="Oui",UPPER(D34)&lt;&gt;"FR"),"Informer par écrit : "&amp;I34&amp;" (procuration)","OK"))))</f>
        <v/>
      </c>
    </row>
    <row r="35" ht="30" customHeight="1">
      <c r="A35" s="22" t="n"/>
      <c r="B35" s="22" t="n"/>
      <c r="C35" s="22" t="n"/>
      <c r="D35" s="22" t="n"/>
      <c r="E35" s="22" t="n"/>
      <c r="F35" s="22" t="n"/>
      <c r="G35" s="22" t="n"/>
      <c r="H35" s="22" t="n"/>
      <c r="I35" s="22" t="n"/>
      <c r="J35" s="23" t="n"/>
      <c r="K35" s="23" t="n"/>
      <c r="L35" s="22" t="n"/>
      <c r="M35" s="21">
        <f>IF(B35="","",IF(OR(J35="",IF(ISNUMBER(J35),YEAR(J35)&lt;='Arbre de décision'!$C$7,FALSE)),IF(OR(K35="",IF(ISNUMBER(K35),YEAR(K35)&gt;='Arbre de décision'!$C$7,FALSE)),"Oui","Non : clos avant l’exercice"),"Non : ouvert après l’exercice"))</f>
        <v/>
      </c>
      <c r="N35" s="21">
        <f>IF(B35="","",IF(M35&lt;&gt;"Oui","Hors exercice",IF(D35="","Code pays à saisir",IF(UPPER(D35)="FR","Compte en France : pas de 3916",IF(F35="Portefeuille de crypto-actifs","Déclaration des crypto-actifs (art. 1649 bis C)",IF('Arbre de décision'!$C$19="Oui","3916 à joindre",IF('Arbre de décision'!$C$19="Non","Pas de 3916 : aucune déclaration de résultats","Arbre de décision à compléter")))))))</f>
        <v/>
      </c>
      <c r="O35" s="23" t="n"/>
      <c r="P35" s="21">
        <f>IF(B35="","",IF(N35="Code pays à saisir","Saisissez le code pays de l’IBAN (2 lettres)",IF(AND(N35="3916 à joindre",O35=""),"3916 à déposer avant le "&amp;'Arbre de décision'!$C$8&amp;IF(AND(I35&lt;&gt;"",M35="Oui",UPPER(D35)&lt;&gt;"FR")," ; informer par écrit : "&amp;I35,""),IF(AND(I35&lt;&gt;"",M35="Oui",UPPER(D35)&lt;&gt;"FR"),"Informer par écrit : "&amp;I35&amp;" (procuration)","OK"))))</f>
        <v/>
      </c>
    </row>
    <row r="36" ht="30" customHeight="1">
      <c r="A36" s="22" t="n"/>
      <c r="B36" s="22" t="n"/>
      <c r="C36" s="22" t="n"/>
      <c r="D36" s="22" t="n"/>
      <c r="E36" s="22" t="n"/>
      <c r="F36" s="22" t="n"/>
      <c r="G36" s="22" t="n"/>
      <c r="H36" s="22" t="n"/>
      <c r="I36" s="22" t="n"/>
      <c r="J36" s="23" t="n"/>
      <c r="K36" s="23" t="n"/>
      <c r="L36" s="22" t="n"/>
      <c r="M36" s="21">
        <f>IF(B36="","",IF(OR(J36="",IF(ISNUMBER(J36),YEAR(J36)&lt;='Arbre de décision'!$C$7,FALSE)),IF(OR(K36="",IF(ISNUMBER(K36),YEAR(K36)&gt;='Arbre de décision'!$C$7,FALSE)),"Oui","Non : clos avant l’exercice"),"Non : ouvert après l’exercice"))</f>
        <v/>
      </c>
      <c r="N36" s="21">
        <f>IF(B36="","",IF(M36&lt;&gt;"Oui","Hors exercice",IF(D36="","Code pays à saisir",IF(UPPER(D36)="FR","Compte en France : pas de 3916",IF(F36="Portefeuille de crypto-actifs","Déclaration des crypto-actifs (art. 1649 bis C)",IF('Arbre de décision'!$C$19="Oui","3916 à joindre",IF('Arbre de décision'!$C$19="Non","Pas de 3916 : aucune déclaration de résultats","Arbre de décision à compléter")))))))</f>
        <v/>
      </c>
      <c r="O36" s="23" t="n"/>
      <c r="P36" s="21">
        <f>IF(B36="","",IF(N36="Code pays à saisir","Saisissez le code pays de l’IBAN (2 lettres)",IF(AND(N36="3916 à joindre",O36=""),"3916 à déposer avant le "&amp;'Arbre de décision'!$C$8&amp;IF(AND(I36&lt;&gt;"",M36="Oui",UPPER(D36)&lt;&gt;"FR")," ; informer par écrit : "&amp;I36,""),IF(AND(I36&lt;&gt;"",M36="Oui",UPPER(D36)&lt;&gt;"FR"),"Informer par écrit : "&amp;I36&amp;" (procuration)","OK"))))</f>
        <v/>
      </c>
    </row>
    <row r="38">
      <c r="B38" s="9" t="inlineStr">
        <is>
          <t>Nombre de 3916 à joindre</t>
        </is>
      </c>
      <c r="C38" s="17">
        <f>COUNTIF(N7:N36,"3916 à joindre")</f>
        <v/>
      </c>
    </row>
    <row r="39">
      <c r="B39" s="9" t="inlineStr">
        <is>
          <t>3916 restant à déposer</t>
        </is>
      </c>
      <c r="C39" s="17">
        <f>COUNTIFS(N7:N36,"3916 à joindre",O7:O36,"")</f>
        <v/>
      </c>
    </row>
    <row r="40">
      <c r="B40" s="9" t="inlineStr">
        <is>
          <t>Comptes hors de France avec procuration</t>
        </is>
      </c>
      <c r="C40" s="17">
        <f>COUNTIFS(M7:M36,"Oui",I7:I36,"?*",D7:D36,"&lt;&gt;FR")</f>
        <v/>
      </c>
    </row>
    <row r="42" ht="26" customHeight="1">
      <c r="B42" s="19" t="inlineStr">
        <is>
          <t>Un compte dormant se déclare : depuis 2019, tout compte détenu doit être déclaré, même sans opération (BOI-CF-CPF-30-20, § 120). L’année de la clôture, le compte se déclare encore.</t>
        </is>
      </c>
    </row>
    <row r="43" ht="26" customHeight="1">
      <c r="B43" s="19" t="inlineStr">
        <is>
          <t>Compte de paiement ou de monnaie électronique : vérifiez le pays de l’entité qui tient le compte (indice : le code pays de l’IBAN). Une entité établie hors de France rend le compte susceptible d’être déclaré.</t>
        </is>
      </c>
    </row>
    <row r="44" ht="26" customHeight="1">
      <c r="B44" s="19" t="inlineStr">
        <is>
          <t>Ne déclarez pas ici les comptes d’une œuvre partenaire dont l’association n’est pas titulaire et sur lesquels aucun de ses dirigeants n’a de procuration.</t>
        </is>
      </c>
    </row>
    <row r="46" ht="36" customHeight="1">
      <c r="A46" s="7" t="inlineStr">
        <is>
          <t>Modèle fourni à titre indicatif, à adapter à votre situation. Ne constitue pas une consultation individualisée. Textes vérifiés le 27 octobre 2026 (CGI, art. 206, 208 ter, 219 bis, 223, 1649 A, 1649 bis C, 1736 ; annexe III, art. 344 A ; BOI-CF-CPF-30-20 ; loi du 9 décembre 1905, art. 19-3 et 21 ; décret n° 2022-619, art. 4 et 5 ; décret du 16 mars 1906, art. 38 ; règlement ANC n° 2018-06, art. 434-1 à 434-4).</t>
        </is>
      </c>
    </row>
    <row r="47">
      <c r="A47" s="8" t="inlineStr">
        <is>
          <t>Samuel PETE — Mon Asso Cultuelle — F19 Recensement des comptes détenus à l’étranger et check-list 3916 — version 2026-10 — monassocultuelle.com</t>
        </is>
      </c>
    </row>
  </sheetData>
  <mergeCells count="5">
    <mergeCell ref="B43:P43"/>
    <mergeCell ref="A47:P47"/>
    <mergeCell ref="A46:P46"/>
    <mergeCell ref="B42:P42"/>
    <mergeCell ref="B44:P44"/>
  </mergeCells>
  <conditionalFormatting sqref="P7:P36">
    <cfRule type="expression" priority="1" dxfId="0">
      <formula>AND(P7&lt;&gt;"",P7&lt;&gt;"OK")</formula>
    </cfRule>
    <cfRule type="expression" priority="2" dxfId="1">
      <formula>P7="OK"</formula>
    </cfRule>
  </conditionalFormatting>
  <conditionalFormatting sqref="N7:N36">
    <cfRule type="expression" priority="3" dxfId="0">
      <formula>N7="3916 à joindre"</formula>
    </cfRule>
  </conditionalFormatting>
  <dataValidations count="2">
    <dataValidation sqref="F7:F36" showDropDown="0" showInputMessage="0" showErrorMessage="0" allowBlank="1" type="list">
      <formula1>Listes!$A$2:$A$8</formula1>
    </dataValidation>
    <dataValidation sqref="L7:L36" showDropDown="0" showInputMessage="0" showErrorMessage="0" allowBlank="1" type="list">
      <formula1>"Oui,Non"</formula1>
    </dataValidation>
  </dataValidations>
  <pageMargins left="0.75" right="0.75" top="1" bottom="1" header="0.5" footer="0.5"/>
  <pageSetup orientation="landscape" paperSize="9" fitToHeight="0" fitToWidth="1"/>
  <headerFooter>
    <oddHeader/>
    <oddFooter>&amp;CSamuel PETE — Mon Asso Cultuelle — F19 — monassocultuelle.com</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G25"/>
  <sheetViews>
    <sheetView showGridLines="0" workbookViewId="0">
      <selection activeCell="A1" sqref="A1"/>
    </sheetView>
  </sheetViews>
  <sheetFormatPr baseColWidth="8" defaultRowHeight="15"/>
  <cols>
    <col width="5" customWidth="1" min="1" max="1"/>
    <col width="62" customWidth="1" min="2" max="2"/>
    <col width="20" customWidth="1" min="3" max="3"/>
    <col width="26" customWidth="1" min="4" max="4"/>
    <col width="40" customWidth="1" min="5" max="5"/>
    <col width="10" customWidth="1" min="6" max="6"/>
    <col width="30" customWidth="1" min="7" max="7"/>
  </cols>
  <sheetData>
    <row r="1">
      <c r="A1" s="1" t="inlineStr">
        <is>
          <t>F19 — Check-list annuelle : de la clôture au dépôt de la 3916</t>
        </is>
      </c>
    </row>
    <row r="2">
      <c r="A2" s="2" t="inlineStr">
        <is>
          <t>Pour un exercice clos le 31 décembre. Cochez Oui au fur et à mesure.</t>
        </is>
      </c>
    </row>
    <row r="3">
      <c r="A3" s="3" t="inlineStr">
        <is>
          <t>Cellules jaunes : à remplir · texte gris italique : exemple fictif à remplacer</t>
        </is>
      </c>
    </row>
    <row r="4">
      <c r="A4" s="4" t="inlineStr">
        <is>
          <t>Samuel PETE — Mon Asso Cultuelle — monassocultuelle.com</t>
        </is>
      </c>
    </row>
    <row r="6">
      <c r="A6" s="13" t="inlineStr">
        <is>
          <t>N°</t>
        </is>
      </c>
      <c r="B6" s="13" t="inlineStr">
        <is>
          <t>Étape</t>
        </is>
      </c>
      <c r="C6" s="13" t="inlineStr">
        <is>
          <t>Qui</t>
        </is>
      </c>
      <c r="D6" s="13" t="inlineStr">
        <is>
          <t>Quand</t>
        </is>
      </c>
      <c r="E6" s="13" t="inlineStr">
        <is>
          <t>Référence</t>
        </is>
      </c>
      <c r="F6" s="13" t="inlineStr">
        <is>
          <t>Fait ?</t>
        </is>
      </c>
      <c r="G6" s="13" t="inlineStr">
        <is>
          <t>Commentaire</t>
        </is>
      </c>
    </row>
    <row r="7" ht="44" customHeight="1">
      <c r="A7" s="9" t="n">
        <v>1</v>
      </c>
      <c r="B7" s="14" t="inlineStr">
        <is>
          <t>Recenser tous les comptes de l’association : banque, épargne, compte de paiement ou de monnaie électronique, crypto-actifs, en France et hors de France</t>
        </is>
      </c>
      <c r="C7" s="14" t="inlineStr">
        <is>
          <t>Trésorier</t>
        </is>
      </c>
      <c r="D7" s="14" t="inlineStr">
        <is>
          <t>Décembre</t>
        </is>
      </c>
      <c r="E7" s="16" t="inlineStr">
        <is>
          <t>Onglet « Registre des comptes »</t>
        </is>
      </c>
      <c r="F7" s="15" t="inlineStr">
        <is>
          <t>Oui</t>
        </is>
      </c>
      <c r="G7" s="22" t="n"/>
    </row>
    <row r="8" ht="44" customHeight="1">
      <c r="A8" s="9" t="n">
        <v>2</v>
      </c>
      <c r="B8" s="14" t="inlineStr">
        <is>
          <t>Noter les ouvertures et les clôtures de l’année, avec leur date, et vérifier chaque délibération du conseil</t>
        </is>
      </c>
      <c r="C8" s="14" t="inlineStr">
        <is>
          <t>Trésorier</t>
        </is>
      </c>
      <c r="D8" s="14" t="inlineStr">
        <is>
          <t>Décembre</t>
        </is>
      </c>
      <c r="E8" s="16" t="inlineStr">
        <is>
          <t>Procès-verbaux du conseil</t>
        </is>
      </c>
      <c r="F8" s="15" t="inlineStr">
        <is>
          <t>Oui</t>
        </is>
      </c>
      <c r="G8" s="22" t="n"/>
    </row>
    <row r="9" ht="44" customHeight="1">
      <c r="A9" s="9" t="n">
        <v>3</v>
      </c>
      <c r="B9" s="14" t="inlineStr">
        <is>
          <t>Recenser les procurations sur les comptes hors de France et informer chaque titulaire par écrit</t>
        </is>
      </c>
      <c r="C9" s="14" t="inlineStr">
        <is>
          <t>Trésorier</t>
        </is>
      </c>
      <c r="D9" s="14" t="inlineStr">
        <is>
          <t>Janvier</t>
        </is>
      </c>
      <c r="E9" s="16" t="inlineStr">
        <is>
          <t>CGI, annexe III, art. 344 A ; BOI-CF-CPF-30-20, § 50</t>
        </is>
      </c>
      <c r="F9" s="24" t="n"/>
      <c r="G9" s="22" t="n"/>
    </row>
    <row r="10" ht="44" customHeight="1">
      <c r="A10" s="9" t="n">
        <v>4</v>
      </c>
      <c r="B10" s="14" t="inlineStr">
        <is>
          <t>Lister les produits financiers et les loyers de l’exercice (intérêts, dividendes, loyers)</t>
        </is>
      </c>
      <c r="C10" s="14" t="inlineStr">
        <is>
          <t>Trésorier</t>
        </is>
      </c>
      <c r="D10" s="14" t="inlineStr">
        <is>
          <t>À la clôture</t>
        </is>
      </c>
      <c r="E10" s="16" t="inlineStr">
        <is>
          <t>CGI, art. 206, 5 et 219 bis</t>
        </is>
      </c>
      <c r="F10" s="24" t="n"/>
      <c r="G10" s="22" t="n"/>
    </row>
    <row r="11" ht="44" customHeight="1">
      <c r="A11" s="9" t="n">
        <v>5</v>
      </c>
      <c r="B11" s="14" t="inlineStr">
        <is>
          <t>Décider si une 2070 est due, avec l’expert-comptable</t>
        </is>
      </c>
      <c r="C11" s="14" t="inlineStr">
        <is>
          <t>Trésorier et expert-comptable</t>
        </is>
      </c>
      <c r="D11" s="14" t="inlineStr">
        <is>
          <t>Janvier-février</t>
        </is>
      </c>
      <c r="E11" s="16" t="inlineStr">
        <is>
          <t>Onglet « Arbre de décision »</t>
        </is>
      </c>
      <c r="F11" s="24" t="n"/>
      <c r="G11" s="22" t="n"/>
    </row>
    <row r="12" ht="44" customHeight="1">
      <c r="A12" s="9" t="n">
        <v>6</v>
      </c>
      <c r="B12" s="14" t="inlineStr">
        <is>
          <t>Préparer une 3916-3916 bis par compte hors de France : établissement et adresse, intitulé, numéro, nature, usage, type, dates d’ouverture ou de clôture</t>
        </is>
      </c>
      <c r="C12" s="14" t="inlineStr">
        <is>
          <t>Trésorier</t>
        </is>
      </c>
      <c r="D12" s="14" t="inlineStr">
        <is>
          <t>Mars-avril</t>
        </is>
      </c>
      <c r="E12" s="16" t="inlineStr">
        <is>
          <t>BOI-CF-CPF-30-20, § 130 ; formulaire CERFA n° 11916</t>
        </is>
      </c>
      <c r="F12" s="24" t="n"/>
      <c r="G12" s="22" t="n"/>
    </row>
    <row r="13" ht="44" customHeight="1">
      <c r="A13" s="9" t="n">
        <v>7</v>
      </c>
      <c r="B13" s="14" t="inlineStr">
        <is>
          <t>Faire signer les 3916 par le représentant légal ou par un mandataire désigné par écrit</t>
        </is>
      </c>
      <c r="C13" s="14" t="inlineStr">
        <is>
          <t>Président</t>
        </is>
      </c>
      <c r="D13" s="14" t="inlineStr">
        <is>
          <t>Avant le dépôt</t>
        </is>
      </c>
      <c r="E13" s="16" t="inlineStr">
        <is>
          <t>BOI-CF-CPF-30-20, § 60 et 210</t>
        </is>
      </c>
      <c r="F13" s="24" t="n"/>
      <c r="G13" s="22" t="n"/>
    </row>
    <row r="14" ht="44" customHeight="1">
      <c r="A14" s="9" t="n">
        <v>8</v>
      </c>
      <c r="B14" s="14" t="inlineStr">
        <is>
          <t>Déposer la 2070 et les 3916 au service des impôts du siège, au plus tard le deuxième jour ouvré suivant le 1er mai</t>
        </is>
      </c>
      <c r="C14" s="14" t="inlineStr">
        <is>
          <t>Trésorier ou président</t>
        </is>
      </c>
      <c r="D14" s="14">
        <f>"Au plus tard le "&amp;'Arbre de décision'!$C$8</f>
        <v/>
      </c>
      <c r="E14" s="16" t="inlineStr">
        <is>
          <t>CGI, art. 223 ; BOI-IS-DECLA-10-10-30, § 40 et 90</t>
        </is>
      </c>
      <c r="F14" s="24" t="n"/>
      <c r="G14" s="22" t="n"/>
    </row>
    <row r="15" ht="44" customHeight="1">
      <c r="A15" s="9" t="n">
        <v>9</v>
      </c>
      <c r="B15" s="14" t="inlineStr">
        <is>
          <t>Reporter la date de dépôt de chaque 3916 dans le registre</t>
        </is>
      </c>
      <c r="C15" s="14" t="inlineStr">
        <is>
          <t>Trésorier</t>
        </is>
      </c>
      <c r="D15" s="14" t="inlineStr">
        <is>
          <t>Au dépôt</t>
        </is>
      </c>
      <c r="E15" s="16" t="inlineStr">
        <is>
          <t>Onglet « Registre des comptes »</t>
        </is>
      </c>
      <c r="F15" s="24" t="n"/>
      <c r="G15" s="22" t="n"/>
    </row>
    <row r="16" ht="44" customHeight="1">
      <c r="A16" s="9" t="n">
        <v>10</v>
      </c>
      <c r="B16" s="14" t="inlineStr">
        <is>
          <t>Ressources étrangères : vérifier le seuil de 15 300 € et les déclarations faites dans les trois mois sur le téléservice du ministère de l’Intérieur</t>
        </is>
      </c>
      <c r="C16" s="14" t="inlineStr">
        <is>
          <t>Trésorier</t>
        </is>
      </c>
      <c r="D16" s="14" t="inlineStr">
        <is>
          <t>Toute l’année</t>
        </is>
      </c>
      <c r="E16" s="16" t="inlineStr">
        <is>
          <t>Loi de 1905, art. 19-3 ; décret n° 2022-619, art. 4 et 5</t>
        </is>
      </c>
      <c r="F16" s="24" t="n"/>
      <c r="G16" s="22" t="n"/>
    </row>
    <row r="17" ht="44" customHeight="1">
      <c r="A17" s="9" t="n">
        <v>11</v>
      </c>
      <c r="B17" s="14" t="inlineStr">
        <is>
          <t>Établir l’état séparé des ressources étrangères dans l’annexe des comptes annuels</t>
        </is>
      </c>
      <c r="C17" s="14" t="inlineStr">
        <is>
          <t>Trésorier et expert-comptable</t>
        </is>
      </c>
      <c r="D17" s="14" t="inlineStr">
        <is>
          <t>À la clôture</t>
        </is>
      </c>
      <c r="E17" s="16" t="inlineStr">
        <is>
          <t>Règlement ANC n° 2018-06, art. 434-1 à 434-4</t>
        </is>
      </c>
      <c r="F17" s="24" t="n"/>
      <c r="G17" s="22" t="n"/>
    </row>
    <row r="18" ht="44" customHeight="1">
      <c r="A18" s="9" t="n">
        <v>12</v>
      </c>
      <c r="B18" s="14" t="inlineStr">
        <is>
          <t>Plus de 50 000 € de ressources étrangères : prévoir la certification des comptes</t>
        </is>
      </c>
      <c r="C18" s="14" t="inlineStr">
        <is>
          <t>Conseil</t>
        </is>
      </c>
      <c r="D18" s="14" t="inlineStr">
        <is>
          <t>Avant la clôture</t>
        </is>
      </c>
      <c r="E18" s="16" t="inlineStr">
        <is>
          <t>Loi de 1905, art. 21 ; décret du 16 mars 1906, art. 38</t>
        </is>
      </c>
      <c r="F18" s="24" t="n"/>
      <c r="G18" s="22" t="n"/>
    </row>
    <row r="19" ht="44" customHeight="1">
      <c r="A19" s="9" t="n">
        <v>13</v>
      </c>
      <c r="B19" s="14" t="inlineStr">
        <is>
          <t>Archiver les 3916, les accusés de dépôt et le registre (repère de praticien : au moins dix ans, durée du délai de reprise le plus long)</t>
        </is>
      </c>
      <c r="C19" s="14" t="inlineStr">
        <is>
          <t>Secrétaire</t>
        </is>
      </c>
      <c r="D19" s="14" t="inlineStr">
        <is>
          <t>Après le dépôt</t>
        </is>
      </c>
      <c r="E19" s="16" t="inlineStr">
        <is>
          <t>LPF, art. L. 169</t>
        </is>
      </c>
      <c r="F19" s="24" t="n"/>
      <c r="G19" s="22" t="n"/>
    </row>
    <row r="20" ht="44" customHeight="1">
      <c r="A20" s="9" t="n">
        <v>14</v>
      </c>
      <c r="B20" s="14" t="inlineStr">
        <is>
          <t>Années passées non déclarées : préparer une régularisation spontanée avec un professionnel</t>
        </is>
      </c>
      <c r="C20" s="14" t="inlineStr">
        <is>
          <t>Président</t>
        </is>
      </c>
      <c r="D20" s="14" t="inlineStr">
        <is>
          <t>Sans attendre</t>
        </is>
      </c>
      <c r="E20" s="16" t="inlineStr">
        <is>
          <t>CGI, art. 1736, IV-2</t>
        </is>
      </c>
      <c r="F20" s="24" t="n"/>
      <c r="G20" s="22" t="n"/>
    </row>
    <row r="22">
      <c r="B22" s="17" t="inlineStr">
        <is>
          <t>Avancement</t>
        </is>
      </c>
      <c r="C22" s="25">
        <f>COUNTIF(F7:F20,"Oui")/14</f>
        <v/>
      </c>
      <c r="D22" s="14">
        <f>COUNTIF(F7:F20,"Oui")&amp;" étape(s) sur 14"</f>
        <v/>
      </c>
    </row>
    <row r="24" ht="36" customHeight="1">
      <c r="A24" s="7" t="inlineStr">
        <is>
          <t>Modèle fourni à titre indicatif, à adapter à votre situation. Ne constitue pas une consultation individualisée. Textes vérifiés le 27 octobre 2026 (CGI, art. 206, 208 ter, 219 bis, 223, 1649 A, 1649 bis C, 1736 ; annexe III, art. 344 A ; BOI-CF-CPF-30-20 ; loi du 9 décembre 1905, art. 19-3 et 21 ; décret n° 2022-619, art. 4 et 5 ; décret du 16 mars 1906, art. 38 ; règlement ANC n° 2018-06, art. 434-1 à 434-4).</t>
        </is>
      </c>
    </row>
    <row r="25">
      <c r="A25" s="8" t="inlineStr">
        <is>
          <t>Samuel PETE — Mon Asso Cultuelle — F19 Recensement des comptes détenus à l’étranger et check-list 3916 — version 2026-10 — monassocultuelle.com</t>
        </is>
      </c>
    </row>
  </sheetData>
  <mergeCells count="2">
    <mergeCell ref="A24:G24"/>
    <mergeCell ref="A25:G25"/>
  </mergeCells>
  <conditionalFormatting sqref="F7:F20">
    <cfRule type="expression" priority="1" dxfId="1">
      <formula>F7="Oui"</formula>
    </cfRule>
  </conditionalFormatting>
  <dataValidations count="1">
    <dataValidation sqref="F7:F20" showDropDown="0" showInputMessage="0" showErrorMessage="0" allowBlank="1" type="list">
      <formula1>"Oui,Non"</formula1>
    </dataValidation>
  </dataValidations>
  <pageMargins left="0.75" right="0.75" top="1" bottom="1" header="0.5" footer="0.5"/>
  <pageSetup orientation="landscape" paperSize="9" fitToHeight="0" fitToWidth="1"/>
  <headerFooter>
    <oddHeader/>
    <oddFooter>&amp;CSamuel PETE — Mon Asso Cultuelle — F19 — monassocultuelle.com</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L40"/>
  <sheetViews>
    <sheetView showGridLines="0" workbookViewId="0">
      <pane ySplit="6" topLeftCell="A7" activePane="bottomLeft" state="frozen"/>
      <selection pane="bottomLeft" activeCell="A1" sqref="A1"/>
    </sheetView>
  </sheetViews>
  <sheetFormatPr baseColWidth="8" defaultRowHeight="15"/>
  <cols>
    <col width="12" customWidth="1" min="1" max="1"/>
    <col width="16" customWidth="1" min="2" max="2"/>
    <col width="28" customWidth="1" min="3" max="3"/>
    <col width="22" customWidth="1" min="4" max="4"/>
    <col width="12" customWidth="1" min="5" max="5"/>
    <col width="30" customWidth="1" min="6" max="6"/>
    <col width="14" customWidth="1" min="7" max="7"/>
    <col width="14" customWidth="1" min="8" max="8"/>
    <col width="8" customWidth="1" min="9" max="9"/>
    <col width="18" customWidth="1" min="10" max="10"/>
    <col width="14" customWidth="1" min="11" max="11"/>
    <col width="32" customWidth="1" min="12" max="12"/>
  </cols>
  <sheetData>
    <row r="1">
      <c r="A1" s="1" t="inlineStr">
        <is>
          <t>F19 — Ressources venues de l’étranger : rappel de la loi CRPR</t>
        </is>
      </c>
    </row>
    <row r="2">
      <c r="A2" s="2" t="inlineStr">
        <is>
          <t>Distinct de la 3916 : une ligne par avantage ou ressource de l’exercice, quel que soit le compte qui la reçoit. Colonnes de l’état séparé (ANC 2018-06, art. 434-3).</t>
        </is>
      </c>
    </row>
    <row r="3">
      <c r="A3" s="3" t="inlineStr">
        <is>
          <t>Cellules jaunes : à remplir · texte gris italique : exemple fictif à remplacer</t>
        </is>
      </c>
    </row>
    <row r="4">
      <c r="A4" s="4" t="inlineStr">
        <is>
          <t>Samuel PETE — Mon Asso Cultuelle — monassocultuelle.com</t>
        </is>
      </c>
    </row>
    <row r="6" ht="42" customHeight="1">
      <c r="A6" s="13" t="inlineStr">
        <is>
          <t>Date</t>
        </is>
      </c>
      <c r="B6" s="13" t="inlineStr">
        <is>
          <t>État du contributeur</t>
        </is>
      </c>
      <c r="C6" s="13" t="inlineStr">
        <is>
          <t>Personnalité juridique du contributeur</t>
        </is>
      </c>
      <c r="D6" s="13" t="inlineStr">
        <is>
          <t>Nature</t>
        </is>
      </c>
      <c r="E6" s="13" t="inlineStr">
        <is>
          <t>Direct ou indirect</t>
        </is>
      </c>
      <c r="F6" s="13" t="inlineStr">
        <is>
          <t>Mode de paiement (compte qui reçoit)</t>
        </is>
      </c>
      <c r="G6" s="13" t="inlineStr">
        <is>
          <t>Montant ou valorisation</t>
        </is>
      </c>
      <c r="H6" s="13" t="inlineStr">
        <is>
          <t>Cumul de l’exercice</t>
        </is>
      </c>
      <c r="I6" s="13" t="inlineStr">
        <is>
          <t>Seuil</t>
        </is>
      </c>
      <c r="J6" s="13" t="inlineStr">
        <is>
          <t>Déclaration art. 19-3 avant le</t>
        </is>
      </c>
      <c r="K6" s="13" t="inlineStr">
        <is>
          <t>Déclarée le</t>
        </is>
      </c>
      <c r="L6" s="13" t="inlineStr">
        <is>
          <t>Contrôle</t>
        </is>
      </c>
    </row>
    <row r="7">
      <c r="A7" s="20" t="n">
        <v>46093</v>
      </c>
      <c r="B7" s="10" t="inlineStr">
        <is>
          <t>Allemagne</t>
        </is>
      </c>
      <c r="C7" s="10" t="inlineStr">
        <is>
          <t>Personne morale étrangère</t>
        </is>
      </c>
      <c r="D7" s="10" t="inlineStr">
        <is>
          <t>Don manuel</t>
        </is>
      </c>
      <c r="E7" s="10" t="inlineStr">
        <is>
          <t>Direct</t>
        </is>
      </c>
      <c r="F7" s="10" t="inlineStr">
        <is>
          <t>Virement sur le compte de mission (BE…4471)</t>
        </is>
      </c>
      <c r="G7" s="26" t="n">
        <v>6000</v>
      </c>
      <c r="H7" s="27">
        <f>IF(G7="","",SUM($G$7:G7))</f>
        <v/>
      </c>
      <c r="I7" s="21">
        <f>IF(G7="","",IF(H7&gt;15300,1,0))</f>
        <v/>
      </c>
      <c r="J7" s="28">
        <f>IF(OR(G7="",$G$31=""),"",IF(A7&lt;=$G$31,EDATE($G$31,3),EDATE(A7,3)))</f>
        <v/>
      </c>
      <c r="K7" s="23" t="n"/>
      <c r="L7" s="21">
        <f>IF(G7="","",IF(J7="","Seuil non dépassé à ce stade",IF(K7&lt;&gt;"","Déclarée","À déclarer sur le téléservice")))</f>
        <v/>
      </c>
    </row>
    <row r="8">
      <c r="A8" s="20" t="n">
        <v>46193</v>
      </c>
      <c r="B8" s="10" t="inlineStr">
        <is>
          <t>Allemagne</t>
        </is>
      </c>
      <c r="C8" s="10" t="inlineStr">
        <is>
          <t>Personne morale étrangère</t>
        </is>
      </c>
      <c r="D8" s="10" t="inlineStr">
        <is>
          <t>Don manuel</t>
        </is>
      </c>
      <c r="E8" s="10" t="inlineStr">
        <is>
          <t>Direct</t>
        </is>
      </c>
      <c r="F8" s="10" t="inlineStr">
        <is>
          <t>Virement sur le compte de mission (BE…4471)</t>
        </is>
      </c>
      <c r="G8" s="26" t="n">
        <v>4500</v>
      </c>
      <c r="H8" s="27">
        <f>IF(G8="","",SUM($G$7:G8))</f>
        <v/>
      </c>
      <c r="I8" s="21">
        <f>IF(G8="","",IF(H8&gt;15300,1,0))</f>
        <v/>
      </c>
      <c r="J8" s="28">
        <f>IF(OR(G8="",$G$31=""),"",IF(A8&lt;=$G$31,EDATE($G$31,3),EDATE(A8,3)))</f>
        <v/>
      </c>
      <c r="K8" s="23" t="n"/>
      <c r="L8" s="21">
        <f>IF(G8="","",IF(J8="","Seuil non dépassé à ce stade",IF(K8&lt;&gt;"","Déclarée","À déclarer sur le téléservice")))</f>
        <v/>
      </c>
    </row>
    <row r="9">
      <c r="A9" s="20" t="n">
        <v>46310</v>
      </c>
      <c r="B9" s="10" t="inlineStr">
        <is>
          <t>Allemagne</t>
        </is>
      </c>
      <c r="C9" s="10" t="inlineStr">
        <is>
          <t>Personne morale étrangère</t>
        </is>
      </c>
      <c r="D9" s="10" t="inlineStr">
        <is>
          <t>Don manuel</t>
        </is>
      </c>
      <c r="E9" s="10" t="inlineStr">
        <is>
          <t>Direct</t>
        </is>
      </c>
      <c r="F9" s="10" t="inlineStr">
        <is>
          <t>Virement sur le compte de mission (BE…4471)</t>
        </is>
      </c>
      <c r="G9" s="26" t="n">
        <v>6000</v>
      </c>
      <c r="H9" s="27">
        <f>IF(G9="","",SUM($G$7:G9))</f>
        <v/>
      </c>
      <c r="I9" s="21">
        <f>IF(G9="","",IF(H9&gt;15300,1,0))</f>
        <v/>
      </c>
      <c r="J9" s="28">
        <f>IF(OR(G9="",$G$31=""),"",IF(A9&lt;=$G$31,EDATE($G$31,3),EDATE(A9,3)))</f>
        <v/>
      </c>
      <c r="K9" s="23" t="n"/>
      <c r="L9" s="21">
        <f>IF(G9="","",IF(J9="","Seuil non dépassé à ce stade",IF(K9&lt;&gt;"","Déclarée","À déclarer sur le téléservice")))</f>
        <v/>
      </c>
    </row>
    <row r="10">
      <c r="A10" s="23" t="n"/>
      <c r="B10" s="22" t="n"/>
      <c r="C10" s="22" t="n"/>
      <c r="D10" s="22" t="n"/>
      <c r="E10" s="22" t="n"/>
      <c r="F10" s="22" t="n"/>
      <c r="G10" s="29" t="n"/>
      <c r="H10" s="27">
        <f>IF(G10="","",SUM($G$7:G10))</f>
        <v/>
      </c>
      <c r="I10" s="21">
        <f>IF(G10="","",IF(H10&gt;15300,1,0))</f>
        <v/>
      </c>
      <c r="J10" s="28">
        <f>IF(OR(G10="",$G$31=""),"",IF(A10&lt;=$G$31,EDATE($G$31,3),EDATE(A10,3)))</f>
        <v/>
      </c>
      <c r="K10" s="23" t="n"/>
      <c r="L10" s="21">
        <f>IF(G10="","",IF(J10="","Seuil non dépassé à ce stade",IF(K10&lt;&gt;"","Déclarée","À déclarer sur le téléservice")))</f>
        <v/>
      </c>
    </row>
    <row r="11">
      <c r="A11" s="23" t="n"/>
      <c r="B11" s="22" t="n"/>
      <c r="C11" s="22" t="n"/>
      <c r="D11" s="22" t="n"/>
      <c r="E11" s="22" t="n"/>
      <c r="F11" s="22" t="n"/>
      <c r="G11" s="29" t="n"/>
      <c r="H11" s="27">
        <f>IF(G11="","",SUM($G$7:G11))</f>
        <v/>
      </c>
      <c r="I11" s="21">
        <f>IF(G11="","",IF(H11&gt;15300,1,0))</f>
        <v/>
      </c>
      <c r="J11" s="28">
        <f>IF(OR(G11="",$G$31=""),"",IF(A11&lt;=$G$31,EDATE($G$31,3),EDATE(A11,3)))</f>
        <v/>
      </c>
      <c r="K11" s="23" t="n"/>
      <c r="L11" s="21">
        <f>IF(G11="","",IF(J11="","Seuil non dépassé à ce stade",IF(K11&lt;&gt;"","Déclarée","À déclarer sur le téléservice")))</f>
        <v/>
      </c>
    </row>
    <row r="12">
      <c r="A12" s="23" t="n"/>
      <c r="B12" s="22" t="n"/>
      <c r="C12" s="22" t="n"/>
      <c r="D12" s="22" t="n"/>
      <c r="E12" s="22" t="n"/>
      <c r="F12" s="22" t="n"/>
      <c r="G12" s="29" t="n"/>
      <c r="H12" s="27">
        <f>IF(G12="","",SUM($G$7:G12))</f>
        <v/>
      </c>
      <c r="I12" s="21">
        <f>IF(G12="","",IF(H12&gt;15300,1,0))</f>
        <v/>
      </c>
      <c r="J12" s="28">
        <f>IF(OR(G12="",$G$31=""),"",IF(A12&lt;=$G$31,EDATE($G$31,3),EDATE(A12,3)))</f>
        <v/>
      </c>
      <c r="K12" s="23" t="n"/>
      <c r="L12" s="21">
        <f>IF(G12="","",IF(J12="","Seuil non dépassé à ce stade",IF(K12&lt;&gt;"","Déclarée","À déclarer sur le téléservice")))</f>
        <v/>
      </c>
    </row>
    <row r="13">
      <c r="A13" s="23" t="n"/>
      <c r="B13" s="22" t="n"/>
      <c r="C13" s="22" t="n"/>
      <c r="D13" s="22" t="n"/>
      <c r="E13" s="22" t="n"/>
      <c r="F13" s="22" t="n"/>
      <c r="G13" s="29" t="n"/>
      <c r="H13" s="27">
        <f>IF(G13="","",SUM($G$7:G13))</f>
        <v/>
      </c>
      <c r="I13" s="21">
        <f>IF(G13="","",IF(H13&gt;15300,1,0))</f>
        <v/>
      </c>
      <c r="J13" s="28">
        <f>IF(OR(G13="",$G$31=""),"",IF(A13&lt;=$G$31,EDATE($G$31,3),EDATE(A13,3)))</f>
        <v/>
      </c>
      <c r="K13" s="23" t="n"/>
      <c r="L13" s="21">
        <f>IF(G13="","",IF(J13="","Seuil non dépassé à ce stade",IF(K13&lt;&gt;"","Déclarée","À déclarer sur le téléservice")))</f>
        <v/>
      </c>
    </row>
    <row r="14">
      <c r="A14" s="23" t="n"/>
      <c r="B14" s="22" t="n"/>
      <c r="C14" s="22" t="n"/>
      <c r="D14" s="22" t="n"/>
      <c r="E14" s="22" t="n"/>
      <c r="F14" s="22" t="n"/>
      <c r="G14" s="29" t="n"/>
      <c r="H14" s="27">
        <f>IF(G14="","",SUM($G$7:G14))</f>
        <v/>
      </c>
      <c r="I14" s="21">
        <f>IF(G14="","",IF(H14&gt;15300,1,0))</f>
        <v/>
      </c>
      <c r="J14" s="28">
        <f>IF(OR(G14="",$G$31=""),"",IF(A14&lt;=$G$31,EDATE($G$31,3),EDATE(A14,3)))</f>
        <v/>
      </c>
      <c r="K14" s="23" t="n"/>
      <c r="L14" s="21">
        <f>IF(G14="","",IF(J14="","Seuil non dépassé à ce stade",IF(K14&lt;&gt;"","Déclarée","À déclarer sur le téléservice")))</f>
        <v/>
      </c>
    </row>
    <row r="15">
      <c r="A15" s="23" t="n"/>
      <c r="B15" s="22" t="n"/>
      <c r="C15" s="22" t="n"/>
      <c r="D15" s="22" t="n"/>
      <c r="E15" s="22" t="n"/>
      <c r="F15" s="22" t="n"/>
      <c r="G15" s="29" t="n"/>
      <c r="H15" s="27">
        <f>IF(G15="","",SUM($G$7:G15))</f>
        <v/>
      </c>
      <c r="I15" s="21">
        <f>IF(G15="","",IF(H15&gt;15300,1,0))</f>
        <v/>
      </c>
      <c r="J15" s="28">
        <f>IF(OR(G15="",$G$31=""),"",IF(A15&lt;=$G$31,EDATE($G$31,3),EDATE(A15,3)))</f>
        <v/>
      </c>
      <c r="K15" s="23" t="n"/>
      <c r="L15" s="21">
        <f>IF(G15="","",IF(J15="","Seuil non dépassé à ce stade",IF(K15&lt;&gt;"","Déclarée","À déclarer sur le téléservice")))</f>
        <v/>
      </c>
    </row>
    <row r="16">
      <c r="A16" s="23" t="n"/>
      <c r="B16" s="22" t="n"/>
      <c r="C16" s="22" t="n"/>
      <c r="D16" s="22" t="n"/>
      <c r="E16" s="22" t="n"/>
      <c r="F16" s="22" t="n"/>
      <c r="G16" s="29" t="n"/>
      <c r="H16" s="27">
        <f>IF(G16="","",SUM($G$7:G16))</f>
        <v/>
      </c>
      <c r="I16" s="21">
        <f>IF(G16="","",IF(H16&gt;15300,1,0))</f>
        <v/>
      </c>
      <c r="J16" s="28">
        <f>IF(OR(G16="",$G$31=""),"",IF(A16&lt;=$G$31,EDATE($G$31,3),EDATE(A16,3)))</f>
        <v/>
      </c>
      <c r="K16" s="23" t="n"/>
      <c r="L16" s="21">
        <f>IF(G16="","",IF(J16="","Seuil non dépassé à ce stade",IF(K16&lt;&gt;"","Déclarée","À déclarer sur le téléservice")))</f>
        <v/>
      </c>
    </row>
    <row r="17">
      <c r="A17" s="23" t="n"/>
      <c r="B17" s="22" t="n"/>
      <c r="C17" s="22" t="n"/>
      <c r="D17" s="22" t="n"/>
      <c r="E17" s="22" t="n"/>
      <c r="F17" s="22" t="n"/>
      <c r="G17" s="29" t="n"/>
      <c r="H17" s="27">
        <f>IF(G17="","",SUM($G$7:G17))</f>
        <v/>
      </c>
      <c r="I17" s="21">
        <f>IF(G17="","",IF(H17&gt;15300,1,0))</f>
        <v/>
      </c>
      <c r="J17" s="28">
        <f>IF(OR(G17="",$G$31=""),"",IF(A17&lt;=$G$31,EDATE($G$31,3),EDATE(A17,3)))</f>
        <v/>
      </c>
      <c r="K17" s="23" t="n"/>
      <c r="L17" s="21">
        <f>IF(G17="","",IF(J17="","Seuil non dépassé à ce stade",IF(K17&lt;&gt;"","Déclarée","À déclarer sur le téléservice")))</f>
        <v/>
      </c>
    </row>
    <row r="18">
      <c r="A18" s="23" t="n"/>
      <c r="B18" s="22" t="n"/>
      <c r="C18" s="22" t="n"/>
      <c r="D18" s="22" t="n"/>
      <c r="E18" s="22" t="n"/>
      <c r="F18" s="22" t="n"/>
      <c r="G18" s="29" t="n"/>
      <c r="H18" s="27">
        <f>IF(G18="","",SUM($G$7:G18))</f>
        <v/>
      </c>
      <c r="I18" s="21">
        <f>IF(G18="","",IF(H18&gt;15300,1,0))</f>
        <v/>
      </c>
      <c r="J18" s="28">
        <f>IF(OR(G18="",$G$31=""),"",IF(A18&lt;=$G$31,EDATE($G$31,3),EDATE(A18,3)))</f>
        <v/>
      </c>
      <c r="K18" s="23" t="n"/>
      <c r="L18" s="21">
        <f>IF(G18="","",IF(J18="","Seuil non dépassé à ce stade",IF(K18&lt;&gt;"","Déclarée","À déclarer sur le téléservice")))</f>
        <v/>
      </c>
    </row>
    <row r="19">
      <c r="A19" s="23" t="n"/>
      <c r="B19" s="22" t="n"/>
      <c r="C19" s="22" t="n"/>
      <c r="D19" s="22" t="n"/>
      <c r="E19" s="22" t="n"/>
      <c r="F19" s="22" t="n"/>
      <c r="G19" s="29" t="n"/>
      <c r="H19" s="27">
        <f>IF(G19="","",SUM($G$7:G19))</f>
        <v/>
      </c>
      <c r="I19" s="21">
        <f>IF(G19="","",IF(H19&gt;15300,1,0))</f>
        <v/>
      </c>
      <c r="J19" s="28">
        <f>IF(OR(G19="",$G$31=""),"",IF(A19&lt;=$G$31,EDATE($G$31,3),EDATE(A19,3)))</f>
        <v/>
      </c>
      <c r="K19" s="23" t="n"/>
      <c r="L19" s="21">
        <f>IF(G19="","",IF(J19="","Seuil non dépassé à ce stade",IF(K19&lt;&gt;"","Déclarée","À déclarer sur le téléservice")))</f>
        <v/>
      </c>
    </row>
    <row r="20">
      <c r="A20" s="23" t="n"/>
      <c r="B20" s="22" t="n"/>
      <c r="C20" s="22" t="n"/>
      <c r="D20" s="22" t="n"/>
      <c r="E20" s="22" t="n"/>
      <c r="F20" s="22" t="n"/>
      <c r="G20" s="29" t="n"/>
      <c r="H20" s="27">
        <f>IF(G20="","",SUM($G$7:G20))</f>
        <v/>
      </c>
      <c r="I20" s="21">
        <f>IF(G20="","",IF(H20&gt;15300,1,0))</f>
        <v/>
      </c>
      <c r="J20" s="28">
        <f>IF(OR(G20="",$G$31=""),"",IF(A20&lt;=$G$31,EDATE($G$31,3),EDATE(A20,3)))</f>
        <v/>
      </c>
      <c r="K20" s="23" t="n"/>
      <c r="L20" s="21">
        <f>IF(G20="","",IF(J20="","Seuil non dépassé à ce stade",IF(K20&lt;&gt;"","Déclarée","À déclarer sur le téléservice")))</f>
        <v/>
      </c>
    </row>
    <row r="21">
      <c r="A21" s="23" t="n"/>
      <c r="B21" s="22" t="n"/>
      <c r="C21" s="22" t="n"/>
      <c r="D21" s="22" t="n"/>
      <c r="E21" s="22" t="n"/>
      <c r="F21" s="22" t="n"/>
      <c r="G21" s="29" t="n"/>
      <c r="H21" s="27">
        <f>IF(G21="","",SUM($G$7:G21))</f>
        <v/>
      </c>
      <c r="I21" s="21">
        <f>IF(G21="","",IF(H21&gt;15300,1,0))</f>
        <v/>
      </c>
      <c r="J21" s="28">
        <f>IF(OR(G21="",$G$31=""),"",IF(A21&lt;=$G$31,EDATE($G$31,3),EDATE(A21,3)))</f>
        <v/>
      </c>
      <c r="K21" s="23" t="n"/>
      <c r="L21" s="21">
        <f>IF(G21="","",IF(J21="","Seuil non dépassé à ce stade",IF(K21&lt;&gt;"","Déclarée","À déclarer sur le téléservice")))</f>
        <v/>
      </c>
    </row>
    <row r="22">
      <c r="A22" s="23" t="n"/>
      <c r="B22" s="22" t="n"/>
      <c r="C22" s="22" t="n"/>
      <c r="D22" s="22" t="n"/>
      <c r="E22" s="22" t="n"/>
      <c r="F22" s="22" t="n"/>
      <c r="G22" s="29" t="n"/>
      <c r="H22" s="27">
        <f>IF(G22="","",SUM($G$7:G22))</f>
        <v/>
      </c>
      <c r="I22" s="21">
        <f>IF(G22="","",IF(H22&gt;15300,1,0))</f>
        <v/>
      </c>
      <c r="J22" s="28">
        <f>IF(OR(G22="",$G$31=""),"",IF(A22&lt;=$G$31,EDATE($G$31,3),EDATE(A22,3)))</f>
        <v/>
      </c>
      <c r="K22" s="23" t="n"/>
      <c r="L22" s="21">
        <f>IF(G22="","",IF(J22="","Seuil non dépassé à ce stade",IF(K22&lt;&gt;"","Déclarée","À déclarer sur le téléservice")))</f>
        <v/>
      </c>
    </row>
    <row r="23">
      <c r="A23" s="23" t="n"/>
      <c r="B23" s="22" t="n"/>
      <c r="C23" s="22" t="n"/>
      <c r="D23" s="22" t="n"/>
      <c r="E23" s="22" t="n"/>
      <c r="F23" s="22" t="n"/>
      <c r="G23" s="29" t="n"/>
      <c r="H23" s="27">
        <f>IF(G23="","",SUM($G$7:G23))</f>
        <v/>
      </c>
      <c r="I23" s="21">
        <f>IF(G23="","",IF(H23&gt;15300,1,0))</f>
        <v/>
      </c>
      <c r="J23" s="28">
        <f>IF(OR(G23="",$G$31=""),"",IF(A23&lt;=$G$31,EDATE($G$31,3),EDATE(A23,3)))</f>
        <v/>
      </c>
      <c r="K23" s="23" t="n"/>
      <c r="L23" s="21">
        <f>IF(G23="","",IF(J23="","Seuil non dépassé à ce stade",IF(K23&lt;&gt;"","Déclarée","À déclarer sur le téléservice")))</f>
        <v/>
      </c>
    </row>
    <row r="24">
      <c r="A24" s="23" t="n"/>
      <c r="B24" s="22" t="n"/>
      <c r="C24" s="22" t="n"/>
      <c r="D24" s="22" t="n"/>
      <c r="E24" s="22" t="n"/>
      <c r="F24" s="22" t="n"/>
      <c r="G24" s="29" t="n"/>
      <c r="H24" s="27">
        <f>IF(G24="","",SUM($G$7:G24))</f>
        <v/>
      </c>
      <c r="I24" s="21">
        <f>IF(G24="","",IF(H24&gt;15300,1,0))</f>
        <v/>
      </c>
      <c r="J24" s="28">
        <f>IF(OR(G24="",$G$31=""),"",IF(A24&lt;=$G$31,EDATE($G$31,3),EDATE(A24,3)))</f>
        <v/>
      </c>
      <c r="K24" s="23" t="n"/>
      <c r="L24" s="21">
        <f>IF(G24="","",IF(J24="","Seuil non dépassé à ce stade",IF(K24&lt;&gt;"","Déclarée","À déclarer sur le téléservice")))</f>
        <v/>
      </c>
    </row>
    <row r="25">
      <c r="A25" s="23" t="n"/>
      <c r="B25" s="22" t="n"/>
      <c r="C25" s="22" t="n"/>
      <c r="D25" s="22" t="n"/>
      <c r="E25" s="22" t="n"/>
      <c r="F25" s="22" t="n"/>
      <c r="G25" s="29" t="n"/>
      <c r="H25" s="27">
        <f>IF(G25="","",SUM($G$7:G25))</f>
        <v/>
      </c>
      <c r="I25" s="21">
        <f>IF(G25="","",IF(H25&gt;15300,1,0))</f>
        <v/>
      </c>
      <c r="J25" s="28">
        <f>IF(OR(G25="",$G$31=""),"",IF(A25&lt;=$G$31,EDATE($G$31,3),EDATE(A25,3)))</f>
        <v/>
      </c>
      <c r="K25" s="23" t="n"/>
      <c r="L25" s="21">
        <f>IF(G25="","",IF(J25="","Seuil non dépassé à ce stade",IF(K25&lt;&gt;"","Déclarée","À déclarer sur le téléservice")))</f>
        <v/>
      </c>
    </row>
    <row r="26">
      <c r="A26" s="23" t="n"/>
      <c r="B26" s="22" t="n"/>
      <c r="C26" s="22" t="n"/>
      <c r="D26" s="22" t="n"/>
      <c r="E26" s="22" t="n"/>
      <c r="F26" s="22" t="n"/>
      <c r="G26" s="29" t="n"/>
      <c r="H26" s="27">
        <f>IF(G26="","",SUM($G$7:G26))</f>
        <v/>
      </c>
      <c r="I26" s="21">
        <f>IF(G26="","",IF(H26&gt;15300,1,0))</f>
        <v/>
      </c>
      <c r="J26" s="28">
        <f>IF(OR(G26="",$G$31=""),"",IF(A26&lt;=$G$31,EDATE($G$31,3),EDATE(A26,3)))</f>
        <v/>
      </c>
      <c r="K26" s="23" t="n"/>
      <c r="L26" s="21">
        <f>IF(G26="","",IF(J26="","Seuil non dépassé à ce stade",IF(K26&lt;&gt;"","Déclarée","À déclarer sur le téléservice")))</f>
        <v/>
      </c>
    </row>
    <row r="29">
      <c r="B29" s="9" t="inlineStr">
        <is>
          <t>Total des ressources étrangères de l’exercice</t>
        </is>
      </c>
      <c r="C29" s="30" t="n"/>
      <c r="D29" s="30" t="n"/>
      <c r="E29" s="30" t="n"/>
      <c r="F29" s="11" t="n"/>
      <c r="G29" s="31">
        <f>SUM(G7:G26)</f>
        <v/>
      </c>
    </row>
    <row r="30">
      <c r="B30" s="9" t="inlineStr">
        <is>
          <t>Seuil de déclaration au ministère de l’Intérieur</t>
        </is>
      </c>
      <c r="C30" s="30" t="n"/>
      <c r="D30" s="30" t="n"/>
      <c r="E30" s="30" t="n"/>
      <c r="F30" s="11" t="n"/>
      <c r="G30" s="31" t="n">
        <v>15300</v>
      </c>
    </row>
    <row r="31">
      <c r="B31" s="9" t="inlineStr">
        <is>
          <t>Date du dépassement du seuil de 15 300 €</t>
        </is>
      </c>
      <c r="C31" s="30" t="n"/>
      <c r="D31" s="30" t="n"/>
      <c r="E31" s="30" t="n"/>
      <c r="F31" s="11" t="n"/>
      <c r="G31" s="32">
        <f>IFERROR(INDEX(A7:A26,MATCH(1,I7:I26,0)),"")</f>
        <v/>
      </c>
    </row>
    <row r="32">
      <c r="B32" s="9" t="inlineStr">
        <is>
          <t>Seuil de certification des comptes</t>
        </is>
      </c>
      <c r="C32" s="30" t="n"/>
      <c r="D32" s="30" t="n"/>
      <c r="E32" s="30" t="n"/>
      <c r="F32" s="11" t="n"/>
      <c r="G32" s="31" t="n">
        <v>50000</v>
      </c>
    </row>
    <row r="33">
      <c r="B33" s="9" t="inlineStr">
        <is>
          <t>Certification des comptes requise pour ce motif ?</t>
        </is>
      </c>
      <c r="C33" s="30" t="n"/>
      <c r="D33" s="30" t="n"/>
      <c r="E33" s="30" t="n"/>
      <c r="F33" s="11" t="n"/>
      <c r="G33" s="17">
        <f>IF(G29&gt;50000,"Oui","Non")</f>
        <v/>
      </c>
    </row>
    <row r="35" ht="26" customHeight="1">
      <c r="A35" s="19" t="inlineStr">
        <is>
          <t>Saisissez les ressources par ordre chronologique. Le seuil de 15 300 € s’apprécie par opération ou en cumul sur un même exercice (décret n° 2022-619, art. 4). Une fois le seuil dépassé, chaque ressource antérieure de l’exercice se déclare dans les trois mois du dépassement, puis chaque nouvelle ressource dans les trois mois de sa réception (art. 5).</t>
        </is>
      </c>
    </row>
    <row r="36" ht="26" customHeight="1">
      <c r="A36" s="19" t="inlineStr">
        <is>
          <t>Les libéralités (donations, legs) suivent un régime propre : elles ne relèvent pas de cette déclaration (loi de 1905, art. 19-3, I). Une union qui redistribue des ressources peut les déclarer pour ses membres.</t>
        </is>
      </c>
    </row>
    <row r="37" ht="26" customHeight="1">
      <c r="A37" s="19" t="inlineStr">
        <is>
          <t>Défaut de déclaration : amende de 3 750 €, portée au quart des sommes en cause (loi de 1905, art. 19-3, IV). La déclaration de qualité cultuelle : www.declarationcultuelle.fr.</t>
        </is>
      </c>
    </row>
    <row r="39" ht="36" customHeight="1">
      <c r="A39" s="7" t="inlineStr">
        <is>
          <t>Modèle fourni à titre indicatif, à adapter à votre situation. Ne constitue pas une consultation individualisée. Textes vérifiés le 27 octobre 2026 (CGI, art. 206, 208 ter, 219 bis, 223, 1649 A, 1649 bis C, 1736 ; annexe III, art. 344 A ; BOI-CF-CPF-30-20 ; loi du 9 décembre 1905, art. 19-3 et 21 ; décret n° 2022-619, art. 4 et 5 ; décret du 16 mars 1906, art. 38 ; règlement ANC n° 2018-06, art. 434-1 à 434-4).</t>
        </is>
      </c>
    </row>
    <row r="40">
      <c r="A40" s="8" t="inlineStr">
        <is>
          <t>Samuel PETE — Mon Asso Cultuelle — F19 Recensement des comptes détenus à l’étranger et check-list 3916 — version 2026-10 — monassocultuelle.com</t>
        </is>
      </c>
    </row>
  </sheetData>
  <mergeCells count="10">
    <mergeCell ref="B30:F30"/>
    <mergeCell ref="B29:F29"/>
    <mergeCell ref="B33:F33"/>
    <mergeCell ref="A37:L37"/>
    <mergeCell ref="A36:L36"/>
    <mergeCell ref="B31:F31"/>
    <mergeCell ref="A40:L40"/>
    <mergeCell ref="B32:F32"/>
    <mergeCell ref="A39:L39"/>
    <mergeCell ref="A35:L35"/>
  </mergeCells>
  <conditionalFormatting sqref="L7:L26">
    <cfRule type="expression" priority="1" dxfId="0">
      <formula>L7="À déclarer sur le téléservice"</formula>
    </cfRule>
    <cfRule type="expression" priority="2" dxfId="1">
      <formula>L7="Déclarée"</formula>
    </cfRule>
  </conditionalFormatting>
  <dataValidations count="2">
    <dataValidation sqref="C7:C26" showDropDown="0" showInputMessage="0" showErrorMessage="0" allowBlank="1" type="list">
      <formula1>Listes!$B$2:$B$5</formula1>
    </dataValidation>
    <dataValidation sqref="E7:E26" showDropDown="0" showInputMessage="0" showErrorMessage="0" allowBlank="1" type="list">
      <formula1>"Direct,Indirect"</formula1>
    </dataValidation>
  </dataValidations>
  <pageMargins left="0.75" right="0.75" top="1" bottom="1" header="0.5" footer="0.5"/>
  <pageSetup orientation="landscape" paperSize="9" fitToHeight="0" fitToWidth="1"/>
  <headerFooter>
    <oddHeader/>
    <oddFooter>&amp;CSamuel PETE — Mon Asso Cultuelle — F19 — monassocultuelle.com</oddFooter>
    <evenHeader/>
    <evenFooter/>
    <firstHeader/>
    <firstFooter/>
  </headerFooter>
</worksheet>
</file>

<file path=xl/worksheets/sheet6.xml><?xml version="1.0" encoding="utf-8"?>
<worksheet xmlns="http://schemas.openxmlformats.org/spreadsheetml/2006/main">
  <sheetPr>
    <outlinePr summaryBelow="1" summaryRight="1"/>
    <pageSetUpPr fitToPage="1"/>
  </sheetPr>
  <dimension ref="A1:B8"/>
  <sheetViews>
    <sheetView showGridLines="0" workbookViewId="0">
      <selection activeCell="A1" sqref="A1"/>
    </sheetView>
  </sheetViews>
  <sheetFormatPr baseColWidth="8" defaultRowHeight="15"/>
  <cols>
    <col width="44" customWidth="1" min="1" max="1"/>
    <col width="44" customWidth="1" min="2" max="2"/>
  </cols>
  <sheetData>
    <row r="1">
      <c r="A1" t="inlineStr">
        <is>
          <t>Types de compte</t>
        </is>
      </c>
      <c r="B1" t="inlineStr">
        <is>
          <t>Personnalité juridique</t>
        </is>
      </c>
    </row>
    <row r="2">
      <c r="A2" t="inlineStr">
        <is>
          <t>Compte courant</t>
        </is>
      </c>
      <c r="B2" t="inlineStr">
        <is>
          <t>État étranger</t>
        </is>
      </c>
    </row>
    <row r="3">
      <c r="A3" t="inlineStr">
        <is>
          <t>Compte d’épargne ou livret</t>
        </is>
      </c>
      <c r="B3" t="inlineStr">
        <is>
          <t>Personne morale étrangère</t>
        </is>
      </c>
    </row>
    <row r="4">
      <c r="A4" t="inlineStr">
        <is>
          <t>Compte à terme</t>
        </is>
      </c>
      <c r="B4" t="inlineStr">
        <is>
          <t>Personne physique non résidente</t>
        </is>
      </c>
    </row>
    <row r="5">
      <c r="A5" t="inlineStr">
        <is>
          <t>Compte de paiement ou de monnaie électronique</t>
        </is>
      </c>
      <c r="B5" t="inlineStr">
        <is>
          <t>Dispositif étranger comparable à une fiducie</t>
        </is>
      </c>
    </row>
    <row r="6">
      <c r="A6" t="inlineStr">
        <is>
          <t>Compte-titres</t>
        </is>
      </c>
    </row>
    <row r="7">
      <c r="A7" t="inlineStr">
        <is>
          <t>Portefeuille de crypto-actifs</t>
        </is>
      </c>
    </row>
    <row r="8">
      <c r="A8" t="inlineStr">
        <is>
          <t>Autre</t>
        </is>
      </c>
    </row>
  </sheetData>
  <pageMargins left="0.75" right="0.75" top="1" bottom="1" header="0.5" footer="0.5"/>
  <pageSetup orientation="landscape"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2026-10-27T13:32:09Z</dcterms:created>
  <dcterms:modified xmlns:dcterms="http://purl.org/dc/terms/" xmlns:xsi="http://www.w3.org/2001/XMLSchema-instance" xsi:type="dcterms:W3CDTF">2026-10-27T13:32:09Z</dcterms:modified>
</cp:coreProperties>
</file>