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Mode d’emploi" sheetId="1" state="visible" r:id="rId3"/>
    <sheet name="Paramètres" sheetId="2" state="visible" r:id="rId4"/>
    <sheet name="Suivi des réserves" sheetId="3" state="visible" r:id="rId5"/>
    <sheet name="Synthèse" sheetId="4" state="visible" r:id="rId6"/>
    <sheet name="Résolutions" sheetId="5" state="visible" r:id="rId7"/>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<sst xmlns="http://schemas.openxmlformats.org/spreadsheetml/2006/main" count="147" uniqueCount="125">
  <si>
    <t xml:space="preserve">OUTIL E20 · MON ASSO CULTUELLE</t>
  </si>
  <si>
    <t xml:space="preserve">Tableau de suivi des réserves pour projet</t>
  </si>
  <si>
    <t xml:space="preserve">Suivre chaque réserve pour projet (compte 1068) du vote de l’assemblée jusqu’à sa reprise, et préparer les résolutions de l’AGO.</t>
  </si>
  <si>
    <t xml:space="preserve">Légende : cellules jaunes = à remplir ; cellules blanches = calcul automatique ; ligne en gris italique = exemple à effacer.</t>
  </si>
  <si>
    <t xml:space="preserve">Qu’est-ce qu’une réserve pour projet ?</t>
  </si>
  <si>
    <t xml:space="preserve">Une part des excédents que l’assemblée générale décide, lors de l’affectation du résultat, de consacrer à un projet précis : compte 1068 « Réserves pour projet de l’entité », constitué des affectations de résultat en réserves libres (règlement ANC n° 2018-06, art. 331-3). Écriture à la date de l’assemblée : débit 120, crédit 1068. Elle ne passe pas par le compte de résultat et ne bloque aucune trésorerie.</t>
  </si>
  <si>
    <t xml:space="preserve">Ce qui n’en est pas</t>
  </si>
  <si>
    <t xml:space="preserve">Les dons affectés par les donateurs à un projet défini (fonds dédiés, comptes 19x, outil E05) ; une provision (obligation envers un tiers) ; le fonds de réserve pour frais et entretien du culte prévu par l’article 22 de la loi de 1905, s’il est organisé par vos statuts (il suit alors les règles des statuts).</t>
  </si>
  <si>
    <t xml:space="preserve">Quand le projet est réalisé</t>
  </si>
  <si>
    <t xml:space="preserve">La dépense suit son traitement normal : charge (entretien, réparations) ou immobilisation (aménagements, achat d’un local), jamais au débit du compte 1068. La réserve, devenue sans objet, est reprise par une nouvelle décision de l’assemblée, en principe vers le report à nouveau : débit 1068, crédit 110 (ou 119 si le report à nouveau est débiteur, à hauteur de son solde). On reprend le solde total de la réserve, même si le projet a coûté moins cher. Jamais de reprise par le compte de résultat.</t>
  </si>
  <si>
    <t xml:space="preserve">Projet abandonné</t>
  </si>
  <si>
    <t xml:space="preserve">Même reprise vers le report à nouveau, ou réaffectation votée à un autre projet précis (débit 1068 ancien sous-compte, crédit 1068 nouveau sous-compte).</t>
  </si>
  <si>
    <t xml:space="preserve">Projet pluriannuel</t>
  </si>
  <si>
    <t xml:space="preserve">La réserve reste au bilan jusqu’à l’achèvement du projet ; si le projet se découpe en phases distinctes votées comme telles, l’assemblée peut reprendre la part de chaque phase achevée (indiquez-la en « Reprises déjà votées »).</t>
  </si>
  <si>
    <t xml:space="preserve">1. Paramètres</t>
  </si>
  <si>
    <t xml:space="preserve">Renseignez le nom de l’association, l’exercice (2026), la trésorerie disponible et les fonds dédiés à la clôture, et la date prévue de l’AGO.</t>
  </si>
  <si>
    <t xml:space="preserve">2. Suivi des réserves</t>
  </si>
  <si>
    <t xml:space="preserve">Une ligne par sous-compte de 1068 (10681, 10682…). Saisissez les cellules jaunes : libellé précis du projet, date de la première dotation, cumul des dotations votées, année de la dernière dotation, reprises déjà votées, dépenses du projet par année (information : elles sont comptabilisées en charges ou en immobilisations, pas sur la réserve), statut, décision et date de l’AGO de reprise. Effacez les lignes d’exemple en gris italique.</t>
  </si>
  <si>
    <t xml:space="preserve">3. Calculs et alertes</t>
  </si>
  <si>
    <t xml:space="preserve">L’outil calcule le solde de chaque réserve, le taux de réalisation, le montant à reprendre (réserves « Réalisé » ou « Abandonné ») et signale les réserves « En cours » sans dotation ni dépense depuis au moins deux exercices : ce sont des réserves fantômes potentielles, à examiner.</t>
  </si>
  <si>
    <t xml:space="preserve">4. Synthèse</t>
  </si>
  <si>
    <t xml:space="preserve">Totaux, nombre d’alertes, comparaison des réserves en cours avec la trésorerie disponible après fonds dédiés, et liste des écritures à passer à la date de l’AGO.</t>
  </si>
  <si>
    <t xml:space="preserve">5. Résolutions</t>
  </si>
  <si>
    <t xml:space="preserve">Textes types de dotation, de reprise, de réaffectation et de régularisation, à adapter à vos statuts et à joindre à la convocation.</t>
  </si>
  <si>
    <t xml:space="preserve">Besoin d’aide ?</t>
  </si>
  <si>
    <t xml:space="preserve">Réserves anciennes dont l’origine est perdue, dépenses imputées directement sur une réserve, statuts imposant une réserve : faites examiner la situation par un professionnel spécialisé — monassocultuelle.com/besoin-professionnel</t>
  </si>
  <si>
    <t xml:space="preserve">Modèle fourni à titre indicatif, à adapter à votre situation. Ne constitue pas une consultation individualisée. Textes vérifiés le 2 octobre 2026 (règlement ANC n° 2018-06, art. 331-3 et 431-5 ; avis CNCC EC 2018-33).</t>
  </si>
  <si>
    <t xml:space="preserve">Samuel PETE — Mon Asso Cultuelle — E20 Tableau de suivi des réserves pour projet — version 2026-10 — monassocultuelle.com</t>
  </si>
  <si>
    <t xml:space="preserve">Paramètres</t>
  </si>
  <si>
    <t xml:space="preserve">À renseigner une fois par exercice.</t>
  </si>
  <si>
    <t xml:space="preserve">Association</t>
  </si>
  <si>
    <t xml:space="preserve">[Nom de l’association]</t>
  </si>
  <si>
    <t xml:space="preserve">Exercice (année)</t>
  </si>
  <si>
    <t xml:space="preserve">Date de clôture</t>
  </si>
  <si>
    <t xml:space="preserve">31/12/2026</t>
  </si>
  <si>
    <t xml:space="preserve">Trésorerie disponible à la clôture (€)</t>
  </si>
  <si>
    <t xml:space="preserve">Fonds dédiés à la clôture (€)</t>
  </si>
  <si>
    <t xml:space="preserve">Date prévue de l’AGO</t>
  </si>
  <si>
    <t xml:space="preserve">12/05/2027</t>
  </si>
  <si>
    <t xml:space="preserve">Suivi des réserves pour projet</t>
  </si>
  <si>
    <t xml:space="preserve">Une ligne par sous-compte de 1068. Montants en euros. Les dépenses sont une information : elles ne s’imputent pas sur la réserve.</t>
  </si>
  <si>
    <t xml:space="preserve">Sous-compte</t>
  </si>
  <si>
    <t xml:space="preserve">Projet (libellé précis)</t>
  </si>
  <si>
    <t xml:space="preserve">Date de la 1re dotation (AGO)</t>
  </si>
  <si>
    <t xml:space="preserve">Dotations votées (cumul)</t>
  </si>
  <si>
    <t xml:space="preserve">Année de la dernière dotation</t>
  </si>
  <si>
    <t xml:space="preserve">Reprises déjà votées</t>
  </si>
  <si>
    <t xml:space="preserve">Dépenses avant 2024</t>
  </si>
  <si>
    <t xml:space="preserve">Dépenses 2024</t>
  </si>
  <si>
    <t xml:space="preserve">Dépenses 2025</t>
  </si>
  <si>
    <t xml:space="preserve">Dépenses 2026</t>
  </si>
  <si>
    <t xml:space="preserve">Dépenses 2027</t>
  </si>
  <si>
    <t xml:space="preserve">Dépenses 2028</t>
  </si>
  <si>
    <t xml:space="preserve">Total des dépenses</t>
  </si>
  <si>
    <t xml:space="preserve">Solde de la réserve</t>
  </si>
  <si>
    <t xml:space="preserve">Statut</t>
  </si>
  <si>
    <t xml:space="preserve">Taux de réalisation</t>
  </si>
  <si>
    <t xml:space="preserve">Montant à reprendre</t>
  </si>
  <si>
    <t xml:space="preserve">Alerte</t>
  </si>
  <si>
    <t xml:space="preserve">Date de l’AGO de reprise</t>
  </si>
  <si>
    <t xml:space="preserve">Décision</t>
  </si>
  <si>
    <t xml:space="preserve">Commentaire</t>
  </si>
  <si>
    <t xml:space="preserve">10681</t>
  </si>
  <si>
    <t xml:space="preserve">Rénovation de la salle des cultes pour enfants</t>
  </si>
  <si>
    <t xml:space="preserve">15/05/2025</t>
  </si>
  <si>
    <t xml:space="preserve">Réalisé</t>
  </si>
  <si>
    <t xml:space="preserve">Reprise en report à nouveau</t>
  </si>
  <si>
    <t xml:space="preserve">Travaux achevés le 30/06/2026 : 4 500 € en charges (615), 14 000 € immobilisés (2135)</t>
  </si>
  <si>
    <t xml:space="preserve">10682</t>
  </si>
  <si>
    <t xml:space="preserve">Extension du parking</t>
  </si>
  <si>
    <t xml:space="preserve">14/05/2024</t>
  </si>
  <si>
    <t xml:space="preserve">Abandonné</t>
  </si>
  <si>
    <t xml:space="preserve">Permis refusé en 2026</t>
  </si>
  <si>
    <t xml:space="preserve">10684</t>
  </si>
  <si>
    <t xml:space="preserve">Implantation d’un nouveau lieu de culte (quartier Nord)</t>
  </si>
  <si>
    <t xml:space="preserve">En cours</t>
  </si>
  <si>
    <t xml:space="preserve">Local acheté en octobre 2026 (dont 90 000 € empruntés) ; aménagements prévus en 2027</t>
  </si>
  <si>
    <t xml:space="preserve">10685</t>
  </si>
  <si>
    <t xml:space="preserve">Remplacement du chauffage</t>
  </si>
  <si>
    <t xml:space="preserve">20/05/2021</t>
  </si>
  <si>
    <t xml:space="preserve">Chauffage remplacé en 2022 ? Retrouver la facture et le PV</t>
  </si>
  <si>
    <t xml:space="preserve">TOTAL</t>
  </si>
  <si>
    <t xml:space="preserve">Solde de la réserve = dotations votées – reprises déjà votées. C’est le montant qui doit figurer au compte 1068 (sous-compte) de la balance : rapprochez-les à chaque clôture.</t>
  </si>
  <si>
    <t xml:space="preserve">Montant à reprendre = solde des réserves dont le projet est réalisé ou abandonné, quel que soit le coût réel du projet. Reprise votée par l’AGO, écriture à la date de l’AGO, jamais par le compte de résultat.</t>
  </si>
  <si>
    <t xml:space="preserve">Alerte « sans mouvement » : réserve en cours sans dotation ni dépense depuis au moins deux exercices. Vérifier si le projet n’a pas déjà été réalisé (réserve fantôme) ou abandonné.</t>
  </si>
  <si>
    <t xml:space="preserve">Synthèse et écritures de l’AGO</t>
  </si>
  <si>
    <t xml:space="preserve">Calculée automatiquement à partir des onglets « Paramètres » et « Suivi des réserves ».</t>
  </si>
  <si>
    <t xml:space="preserve">Indicateur</t>
  </si>
  <si>
    <t xml:space="preserve">Valeur</t>
  </si>
  <si>
    <t xml:space="preserve">Nombre de réserves suivies</t>
  </si>
  <si>
    <t xml:space="preserve">Total des réserves pour projet (solde, compte 1068)</t>
  </si>
  <si>
    <t xml:space="preserve">dont réserves de projets en cours</t>
  </si>
  <si>
    <t xml:space="preserve">dont réserves à reprendre (projets réalisés ou abandonnés)</t>
  </si>
  <si>
    <t xml:space="preserve">Réserves en cours sans mouvement depuis 2 ans (nombre)</t>
  </si>
  <si>
    <t xml:space="preserve">Trésorerie disponible à la clôture</t>
  </si>
  <si>
    <t xml:space="preserve">– fonds dédiés à la clôture</t>
  </si>
  <si>
    <t xml:space="preserve">Trésorerie disponible après fonds dédiés</t>
  </si>
  <si>
    <t xml:space="preserve">Les réserves des projets en cours sont-elles couvertes par la trésorerie ?</t>
  </si>
  <si>
    <t xml:space="preserve">Verdict</t>
  </si>
  <si>
    <t xml:space="preserve">Écritures à passer à la date de l’AGO (reprises votées)</t>
  </si>
  <si>
    <t xml:space="preserve">Compte débité</t>
  </si>
  <si>
    <t xml:space="preserve">Libellé</t>
  </si>
  <si>
    <t xml:space="preserve">Montant</t>
  </si>
  <si>
    <t xml:space="preserve">Compte crédité</t>
  </si>
  <si>
    <t xml:space="preserve">Total des reprises</t>
  </si>
  <si>
    <t xml:space="preserve">Report à nouveau débiteur (119) : la reprise le comble d’abord, à hauteur de son solde ; le surplus va au 110. Un seul report à nouveau dans la balance.</t>
  </si>
  <si>
    <t xml:space="preserve">La reprise votée à l’AGO de 2027 figure dans le tableau de variation des fonds propres de l’annexe des comptes 2027 (règlement ANC n° 2018-06, art. 431-5).</t>
  </si>
  <si>
    <t xml:space="preserve">Résolutions types</t>
  </si>
  <si>
    <t xml:space="preserve">À adapter à vos statuts (organe qui propose, organe qui vote, majorité). Les passages entre crochets sont à compléter.</t>
  </si>
  <si>
    <t xml:space="preserve">Situation</t>
  </si>
  <si>
    <t xml:space="preserve">Texte type</t>
  </si>
  <si>
    <t xml:space="preserve">Dotation d’une réserve (affectation du résultat)</t>
  </si>
  <si>
    <t xml:space="preserve">Troisième résolution — Affectation du résultat. L’assemblée générale, sur proposition du conseil d’administration, décide d’affecter l’excédent de l’exercice clos le 31 décembre [2026], soit [montant] €, [après apurement du report à nouveau débiteur de … €,] au compte « Réserves pour projet de l’entité », sous-compte « Réserve — [objet précis du projet, lieu, échéance prévue] ». Cette résolution est adoptée à [l’unanimité / la majorité de … voix pour, … contre, … abstentions].</t>
  </si>
  <si>
    <t xml:space="preserve">Reprise après réalisation du projet</t>
  </si>
  <si>
    <t xml:space="preserve">Quatrième résolution — Reprise de la réserve pour [objet]. L’assemblée générale, sur proposition du conseil d’administration, constate que [le projet], pour lequel une réserve de [montant] € avait été constituée par l’assemblée générale du [date], a été réalisé le [date] pour un coût de [montant] €, comptabilisé dans les comptes de l’exercice [2026]. Elle décide de reprendre cette réserve, devenue sans objet, pour son montant total de [montant] €, et de la virer au compte « Report à nouveau ». Cette résolution est adoptée à [l’unanimité / la majorité de …].</t>
  </si>
  <si>
    <t xml:space="preserve">Reprise après abandon du projet</t>
  </si>
  <si>
    <t xml:space="preserve">Cinquième résolution — Réserve pour [objet]. L’assemblée générale, sur proposition du conseil d’administration, prend acte de l’abandon du projet [objet], [motif : refus du permis notifié le …]. Elle décide de reprendre la réserve constituée à cet effet par l’assemblée générale du [date], soit [montant] €, et de la virer au compte « Report à nouveau ». Cette résolution est adoptée à [l’unanimité / la majorité de …].</t>
  </si>
  <si>
    <t xml:space="preserve">Réaffectation à un autre projet</t>
  </si>
  <si>
    <t xml:space="preserve">Cinquième résolution — Réaffectation de la réserve pour [objet initial]. L’assemblée générale, sur proposition du conseil d’administration, décide de réaffecter la réserve constituée par l’assemblée générale du [date] pour [objet initial], soit [montant] €, au projet [nouvel objet précis, échéance], et d’en modifier l’intitulé en conséquence. Cette résolution est adoptée à [l’unanimité / la majorité de …].</t>
  </si>
  <si>
    <t xml:space="preserve">Reprise partielle (projet en plusieurs phases)</t>
  </si>
  <si>
    <t xml:space="preserve">Quatrième résolution — Reprise partielle de la réserve pour [projet]. L’assemblée générale, sur proposition du conseil d’administration, constate l’achèvement de la phase [« acquisition du local »] du projet [objet], et décide de reprendre la part de la réserve correspondant à cette phase, soit [montant] €, et de la virer au compte « Report à nouveau ». Le solde de la réserve, soit [montant] €, demeure affecté à la phase [« aménagements »]. Cette résolution est adoptée à [l’unanimité / la majorité de …].</t>
  </si>
  <si>
    <t xml:space="preserve">Régularisation de réserves anciennes</t>
  </si>
  <si>
    <t xml:space="preserve">Sixième résolution — Régularisation des réserves pour projet. L’assemblée générale, sur proposition du conseil d’administration, constate que les réserves suivantes figurent au bilan alors que les projets correspondants ont été réalisés ou abandonnés, ou que leur objet n’a pu être reconstitué : [liste : intitulé, montant, date de constitution si connue]. Elle décide de les reprendre pour un montant total de [montant] € et de les virer au compte « Report à nouveau ». Une information est donnée dans l’annexe des comptes. Cette résolution est adoptée à [l’unanimité / la majorité de …].</t>
  </si>
  <si>
    <t xml:space="preserve">Écriture de reprise, à la date de l’AGO : débit 1068 (sous-compte du projet), crédit 110 « Report à nouveau (solde créditeur) » — ou 119 s’il est débiteur, à hauteur de son solde. Réaffectation : débit 1068 ancien sous-compte, crédit 1068 nouveau sous-compte.</t>
  </si>
  <si>
    <t xml:space="preserve">Ne jamais imputer les dépenses du projet au débit du compte 1068, ni reprendre une réserve par un compte de produits.</t>
  </si>
</sst>
</file>

<file path=xl/styles.xml><?xml version="1.0" encoding="utf-8"?>
<styleSheet xmlns="http://schemas.openxmlformats.org/spreadsheetml/2006/main">
  <numFmts count="4">
    <numFmt numFmtId="164" formatCode="General"/>
    <numFmt numFmtId="165" formatCode="0"/>
    <numFmt numFmtId="166" formatCode="#,##0&quot; €&quot;;\-#,##0&quot; €&quot;;\-"/>
    <numFmt numFmtId="167" formatCode="0%"/>
  </numFmts>
  <fonts count="16">
    <font>
      <sz val="11"/>
      <color theme="1"/>
      <name val="Calibri"/>
      <family val="2"/>
      <charset val="1"/>
    </font>
    <font>
      <sz val="10"/>
      <name val="Arial"/>
      <family val="0"/>
    </font>
    <font>
      <sz val="10"/>
      <name val="Arial"/>
      <family val="0"/>
    </font>
    <font>
      <sz val="10"/>
      <name val="Arial"/>
      <family val="0"/>
    </font>
    <font>
      <b val="true"/>
      <sz val="9"/>
      <color rgb="FFB37F12"/>
      <name val="Arial"/>
      <family val="0"/>
      <charset val="1"/>
    </font>
    <font>
      <b val="true"/>
      <sz val="16"/>
      <color rgb="FF082B50"/>
      <name val="Arial"/>
      <family val="0"/>
      <charset val="1"/>
    </font>
    <font>
      <sz val="10"/>
      <color rgb="FF6B7280"/>
      <name val="Arial"/>
      <family val="0"/>
      <charset val="1"/>
    </font>
    <font>
      <i val="true"/>
      <sz val="9"/>
      <color rgb="FF6B7280"/>
      <name val="Arial"/>
      <family val="0"/>
      <charset val="1"/>
    </font>
    <font>
      <b val="true"/>
      <sz val="10"/>
      <color rgb="FF082B50"/>
      <name val="Arial"/>
      <family val="0"/>
      <charset val="1"/>
    </font>
    <font>
      <sz val="10"/>
      <name val="Arial"/>
      <family val="0"/>
      <charset val="1"/>
    </font>
    <font>
      <i val="true"/>
      <sz val="8"/>
      <color rgb="FF6B7280"/>
      <name val="Arial"/>
      <family val="0"/>
      <charset val="1"/>
    </font>
    <font>
      <sz val="8"/>
      <color rgb="FF6B7280"/>
      <name val="Arial"/>
      <family val="0"/>
      <charset val="1"/>
    </font>
    <font>
      <b val="true"/>
      <sz val="10"/>
      <name val="Arial"/>
      <family val="0"/>
      <charset val="1"/>
    </font>
    <font>
      <i val="true"/>
      <sz val="10"/>
      <color rgb="FF6B7280"/>
      <name val="Arial"/>
      <family val="0"/>
      <charset val="1"/>
    </font>
    <font>
      <b val="true"/>
      <sz val="10"/>
      <color rgb="FFFFFFFF"/>
      <name val="Arial"/>
      <family val="0"/>
      <charset val="1"/>
    </font>
    <font>
      <b val="true"/>
      <sz val="11"/>
      <color rgb="FF082B50"/>
      <name val="Arial"/>
      <family val="0"/>
      <charset val="1"/>
    </font>
  </fonts>
  <fills count="4">
    <fill>
      <patternFill patternType="none"/>
    </fill>
    <fill>
      <patternFill patternType="gray125"/>
    </fill>
    <fill>
      <patternFill patternType="solid">
        <fgColor rgb="FFFFF9DB"/>
        <bgColor rgb="FFFDF4E1"/>
      </patternFill>
    </fill>
    <fill>
      <patternFill patternType="solid">
        <fgColor rgb="FF0B3A6E"/>
        <bgColor rgb="FF082B50"/>
      </patternFill>
    </fill>
  </fills>
  <borders count="2">
    <border diagonalUp="false" diagonalDown="false">
      <left/>
      <right/>
      <top/>
      <bottom/>
      <diagonal/>
    </border>
    <border diagonalUp="false" diagonalDown="false">
      <left style="thin">
        <color rgb="FFD1D5DB"/>
      </left>
      <right style="thin">
        <color rgb="FFD1D5DB"/>
      </right>
      <top style="thin">
        <color rgb="FFD1D5DB"/>
      </top>
      <bottom style="thin">
        <color rgb="FFD1D5DB"/>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false" applyProtection="false">
      <alignment horizontal="general" vertical="bottom" textRotation="0" wrapText="false" indent="0" shrinkToFit="false"/>
      <protection locked="true" hidden="false"/>
    </xf>
    <xf numFmtId="164" fontId="9" fillId="0" borderId="0" xfId="0" applyFont="true" applyBorder="false" applyAlignment="true" applyProtection="false">
      <alignment horizontal="general" vertical="top" textRotation="0" wrapText="tru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12" fillId="0" borderId="1" xfId="0" applyFont="true" applyBorder="true" applyAlignment="true" applyProtection="false">
      <alignment horizontal="general" vertical="top" textRotation="0" wrapText="true" indent="0" shrinkToFit="false"/>
      <protection locked="true" hidden="false"/>
    </xf>
    <xf numFmtId="164" fontId="13" fillId="2" borderId="1" xfId="0" applyFont="true" applyBorder="true" applyAlignment="true" applyProtection="false">
      <alignment horizontal="general" vertical="top" textRotation="0" wrapText="true" indent="0" shrinkToFit="false"/>
      <protection locked="true" hidden="false"/>
    </xf>
    <xf numFmtId="165" fontId="13" fillId="2" borderId="1" xfId="0" applyFont="true" applyBorder="true" applyAlignment="true" applyProtection="false">
      <alignment horizontal="general" vertical="top" textRotation="0" wrapText="true" indent="0" shrinkToFit="false"/>
      <protection locked="true" hidden="false"/>
    </xf>
    <xf numFmtId="166" fontId="13" fillId="2" borderId="1" xfId="0" applyFont="true" applyBorder="true" applyAlignment="true" applyProtection="false">
      <alignment horizontal="general" vertical="top" textRotation="0" wrapText="true" indent="0" shrinkToFit="false"/>
      <protection locked="true" hidden="false"/>
    </xf>
    <xf numFmtId="164" fontId="14" fillId="3" borderId="1" xfId="0" applyFont="true" applyBorder="true" applyAlignment="true" applyProtection="false">
      <alignment horizontal="general" vertical="center" textRotation="0" wrapText="true" indent="0" shrinkToFit="false"/>
      <protection locked="true" hidden="false"/>
    </xf>
    <xf numFmtId="166" fontId="9" fillId="0" borderId="1" xfId="0" applyFont="true" applyBorder="true" applyAlignment="true" applyProtection="false">
      <alignment horizontal="general" vertical="top" textRotation="0" wrapText="true" indent="0" shrinkToFit="false"/>
      <protection locked="true" hidden="false"/>
    </xf>
    <xf numFmtId="167" fontId="9" fillId="0" borderId="1" xfId="0" applyFont="true" applyBorder="true" applyAlignment="true" applyProtection="false">
      <alignment horizontal="general" vertical="top" textRotation="0" wrapText="true" indent="0" shrinkToFit="false"/>
      <protection locked="true" hidden="false"/>
    </xf>
    <xf numFmtId="164" fontId="9" fillId="2" borderId="1" xfId="0" applyFont="true" applyBorder="true" applyAlignment="true" applyProtection="false">
      <alignment horizontal="general" vertical="top" textRotation="0" wrapText="true" indent="0" shrinkToFit="false"/>
      <protection locked="true" hidden="false"/>
    </xf>
    <xf numFmtId="166" fontId="9" fillId="2" borderId="1" xfId="0" applyFont="true" applyBorder="true" applyAlignment="true" applyProtection="false">
      <alignment horizontal="general" vertical="top" textRotation="0" wrapText="true" indent="0" shrinkToFit="false"/>
      <protection locked="true" hidden="false"/>
    </xf>
    <xf numFmtId="165" fontId="9" fillId="2" borderId="1" xfId="0" applyFont="true" applyBorder="true" applyAlignment="true" applyProtection="false">
      <alignment horizontal="general" vertical="top" textRotation="0" wrapText="true" indent="0" shrinkToFit="false"/>
      <protection locked="true" hidden="false"/>
    </xf>
    <xf numFmtId="166" fontId="12" fillId="0" borderId="1" xfId="0" applyFont="true" applyBorder="true" applyAlignment="true" applyProtection="false">
      <alignment horizontal="general" vertical="top" textRotation="0" wrapText="true" indent="0" shrinkToFit="false"/>
      <protection locked="true" hidden="false"/>
    </xf>
    <xf numFmtId="164" fontId="9" fillId="0" borderId="1" xfId="0" applyFont="true" applyBorder="true" applyAlignment="true" applyProtection="false">
      <alignment horizontal="general" vertical="top" textRotation="0" wrapText="true" indent="0" shrinkToFit="false"/>
      <protection locked="true" hidden="false"/>
    </xf>
    <xf numFmtId="165" fontId="9" fillId="0" borderId="1" xfId="0" applyFont="true" applyBorder="true" applyAlignment="true" applyProtection="false">
      <alignment horizontal="general" vertical="top" textRotation="0" wrapText="true" indent="0" shrinkToFit="false"/>
      <protection locked="true" hidden="false"/>
    </xf>
    <xf numFmtId="164" fontId="15" fillId="0" borderId="1" xfId="0" applyFont="true" applyBorder="true" applyAlignment="true" applyProtection="false">
      <alignment horizontal="general"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4">
    <dxf>
      <font>
        <name val="Arial"/>
        <charset val="1"/>
        <family val="0"/>
        <b val="1"/>
        <color rgb="FFB91C1C"/>
      </font>
      <fill>
        <patternFill>
          <bgColor rgb="FFFDE2E1"/>
        </patternFill>
      </fill>
    </dxf>
    <dxf>
      <font>
        <name val="Arial"/>
        <charset val="1"/>
        <family val="0"/>
        <b val="1"/>
        <color rgb="FF6B4806"/>
      </font>
      <fill>
        <patternFill>
          <bgColor rgb="FFFDF4E1"/>
        </patternFill>
      </fill>
    </dxf>
    <dxf>
      <fill>
        <patternFill>
          <bgColor rgb="FFFDE2E1"/>
        </patternFill>
      </fill>
    </dxf>
    <dxf>
      <fill>
        <patternFill>
          <bgColor rgb="FFFDF4E1"/>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B37F12"/>
      <rgbColor rgb="FF800080"/>
      <rgbColor rgb="FF008080"/>
      <rgbColor rgb="FFC0C0C0"/>
      <rgbColor rgb="FF808080"/>
      <rgbColor rgb="FF9999FF"/>
      <rgbColor rgb="FF993366"/>
      <rgbColor rgb="FFFFF9DB"/>
      <rgbColor rgb="FFCCFFFF"/>
      <rgbColor rgb="FF660066"/>
      <rgbColor rgb="FFFF8080"/>
      <rgbColor rgb="FF0066CC"/>
      <rgbColor rgb="FFD1D5DB"/>
      <rgbColor rgb="FF000080"/>
      <rgbColor rgb="FFFF00FF"/>
      <rgbColor rgb="FFFFFF00"/>
      <rgbColor rgb="FF00FFFF"/>
      <rgbColor rgb="FF800080"/>
      <rgbColor rgb="FF800000"/>
      <rgbColor rgb="FF008080"/>
      <rgbColor rgb="FF0000FF"/>
      <rgbColor rgb="FF00CCFF"/>
      <rgbColor rgb="FFCCFFFF"/>
      <rgbColor rgb="FFCCFFCC"/>
      <rgbColor rgb="FFFDF4E1"/>
      <rgbColor rgb="FF99CCFF"/>
      <rgbColor rgb="FFFF99CC"/>
      <rgbColor rgb="FFCC99FF"/>
      <rgbColor rgb="FFFDE2E1"/>
      <rgbColor rgb="FF3366FF"/>
      <rgbColor rgb="FF33CCCC"/>
      <rgbColor rgb="FF99CC00"/>
      <rgbColor rgb="FFFFCC00"/>
      <rgbColor rgb="FFFF9900"/>
      <rgbColor rgb="FFFF6600"/>
      <rgbColor rgb="FF6B7280"/>
      <rgbColor rgb="FF969696"/>
      <rgbColor rgb="FF0B3A6E"/>
      <rgbColor rgb="FF339966"/>
      <rgbColor rgb="FF003300"/>
      <rgbColor rgb="FF6B4806"/>
      <rgbColor rgb="FFB91C1C"/>
      <rgbColor rgb="FF993366"/>
      <rgbColor rgb="FF333399"/>
      <rgbColor rgb="FF082B50"/>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30"/>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110"/>
  </cols>
  <sheetData>
    <row r="1" customFormat="false" ht="15" hidden="false" customHeight="false" outlineLevel="0" collapsed="false">
      <c r="A1" s="1" t="s">
        <v>0</v>
      </c>
    </row>
    <row r="2" customFormat="false" ht="19.7" hidden="false" customHeight="false" outlineLevel="0" collapsed="false">
      <c r="A2" s="2" t="s">
        <v>1</v>
      </c>
    </row>
    <row r="3" customFormat="false" ht="15" hidden="false" customHeight="false" outlineLevel="0" collapsed="false">
      <c r="A3" s="3" t="s">
        <v>2</v>
      </c>
    </row>
    <row r="4" customFormat="false" ht="15" hidden="false" customHeight="false" outlineLevel="0" collapsed="false">
      <c r="A4" s="4" t="s">
        <v>3</v>
      </c>
    </row>
    <row r="6" customFormat="false" ht="15" hidden="false" customHeight="false" outlineLevel="0" collapsed="false">
      <c r="A6" s="5" t="s">
        <v>4</v>
      </c>
      <c r="B6" s="5"/>
    </row>
    <row r="7" customFormat="false" ht="60" hidden="false" customHeight="true" outlineLevel="0" collapsed="false">
      <c r="B7" s="6" t="s">
        <v>5</v>
      </c>
    </row>
    <row r="8" customFormat="false" ht="15" hidden="false" customHeight="false" outlineLevel="0" collapsed="false">
      <c r="A8" s="5" t="s">
        <v>6</v>
      </c>
      <c r="B8" s="5"/>
    </row>
    <row r="9" customFormat="false" ht="45" hidden="false" customHeight="true" outlineLevel="0" collapsed="false">
      <c r="B9" s="6" t="s">
        <v>7</v>
      </c>
    </row>
    <row r="10" customFormat="false" ht="15" hidden="false" customHeight="false" outlineLevel="0" collapsed="false">
      <c r="A10" s="5" t="s">
        <v>8</v>
      </c>
      <c r="B10" s="5"/>
    </row>
    <row r="11" customFormat="false" ht="75" hidden="false" customHeight="true" outlineLevel="0" collapsed="false">
      <c r="B11" s="6" t="s">
        <v>9</v>
      </c>
    </row>
    <row r="12" customFormat="false" ht="15" hidden="false" customHeight="false" outlineLevel="0" collapsed="false">
      <c r="A12" s="5" t="s">
        <v>10</v>
      </c>
      <c r="B12" s="5"/>
    </row>
    <row r="13" customFormat="false" ht="30" hidden="false" customHeight="true" outlineLevel="0" collapsed="false">
      <c r="B13" s="6" t="s">
        <v>11</v>
      </c>
    </row>
    <row r="14" customFormat="false" ht="15" hidden="false" customHeight="false" outlineLevel="0" collapsed="false">
      <c r="A14" s="5" t="s">
        <v>12</v>
      </c>
      <c r="B14" s="5"/>
    </row>
    <row r="15" customFormat="false" ht="30" hidden="false" customHeight="true" outlineLevel="0" collapsed="false">
      <c r="B15" s="6" t="s">
        <v>13</v>
      </c>
    </row>
    <row r="16" customFormat="false" ht="15" hidden="false" customHeight="false" outlineLevel="0" collapsed="false">
      <c r="A16" s="5" t="s">
        <v>14</v>
      </c>
      <c r="B16" s="5"/>
    </row>
    <row r="17" customFormat="false" ht="30" hidden="false" customHeight="true" outlineLevel="0" collapsed="false">
      <c r="B17" s="6" t="s">
        <v>15</v>
      </c>
    </row>
    <row r="18" customFormat="false" ht="15" hidden="false" customHeight="false" outlineLevel="0" collapsed="false">
      <c r="A18" s="5" t="s">
        <v>16</v>
      </c>
      <c r="B18" s="5"/>
    </row>
    <row r="19" customFormat="false" ht="60" hidden="false" customHeight="true" outlineLevel="0" collapsed="false">
      <c r="B19" s="6" t="s">
        <v>17</v>
      </c>
    </row>
    <row r="20" customFormat="false" ht="15" hidden="false" customHeight="false" outlineLevel="0" collapsed="false">
      <c r="A20" s="5" t="s">
        <v>18</v>
      </c>
      <c r="B20" s="5"/>
    </row>
    <row r="21" customFormat="false" ht="45" hidden="false" customHeight="true" outlineLevel="0" collapsed="false">
      <c r="B21" s="6" t="s">
        <v>19</v>
      </c>
    </row>
    <row r="22" customFormat="false" ht="15" hidden="false" customHeight="false" outlineLevel="0" collapsed="false">
      <c r="A22" s="5" t="s">
        <v>20</v>
      </c>
      <c r="B22" s="5"/>
    </row>
    <row r="23" customFormat="false" ht="30" hidden="false" customHeight="true" outlineLevel="0" collapsed="false">
      <c r="B23" s="6" t="s">
        <v>21</v>
      </c>
    </row>
    <row r="24" customFormat="false" ht="15" hidden="false" customHeight="false" outlineLevel="0" collapsed="false">
      <c r="A24" s="5" t="s">
        <v>22</v>
      </c>
      <c r="B24" s="5"/>
    </row>
    <row r="25" customFormat="false" ht="30" hidden="false" customHeight="true" outlineLevel="0" collapsed="false">
      <c r="B25" s="6" t="s">
        <v>23</v>
      </c>
    </row>
    <row r="26" customFormat="false" ht="15" hidden="false" customHeight="false" outlineLevel="0" collapsed="false">
      <c r="A26" s="5" t="s">
        <v>24</v>
      </c>
      <c r="B26" s="5"/>
    </row>
    <row r="27" customFormat="false" ht="30" hidden="false" customHeight="true" outlineLevel="0" collapsed="false">
      <c r="B27" s="6" t="s">
        <v>25</v>
      </c>
    </row>
    <row r="29" customFormat="false" ht="15" hidden="false" customHeight="false" outlineLevel="0" collapsed="false">
      <c r="A29" s="7" t="s">
        <v>26</v>
      </c>
    </row>
    <row r="30" customFormat="false" ht="15" hidden="false" customHeight="false" outlineLevel="0" collapsed="false">
      <c r="A30" s="8" t="s">
        <v>27</v>
      </c>
    </row>
  </sheetData>
  <mergeCells count="11">
    <mergeCell ref="A6:B6"/>
    <mergeCell ref="A8:B8"/>
    <mergeCell ref="A10:B10"/>
    <mergeCell ref="A12:B12"/>
    <mergeCell ref="A14:B14"/>
    <mergeCell ref="A16:B16"/>
    <mergeCell ref="A18:B18"/>
    <mergeCell ref="A20:B20"/>
    <mergeCell ref="A22:B22"/>
    <mergeCell ref="A24:B24"/>
    <mergeCell ref="A26:B26"/>
  </mergeCells>
  <printOptions headings="false" gridLines="false" gridLinesSet="true" horizontalCentered="false" verticalCentered="false"/>
  <pageMargins left="0.75" right="0.75"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&amp;CSamuel PETE — Mon Asso Cultuelle — E20 — monassocultuelle.com</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52"/>
    <col collapsed="false" customWidth="true" hidden="false" outlineLevel="0" max="2" min="2" style="0" width="30"/>
  </cols>
  <sheetData>
    <row r="1" customFormat="false" ht="15" hidden="false" customHeight="false" outlineLevel="0" collapsed="false">
      <c r="A1" s="1" t="s">
        <v>0</v>
      </c>
    </row>
    <row r="2" customFormat="false" ht="19.7" hidden="false" customHeight="false" outlineLevel="0" collapsed="false">
      <c r="A2" s="2" t="s">
        <v>28</v>
      </c>
    </row>
    <row r="3" customFormat="false" ht="15" hidden="false" customHeight="false" outlineLevel="0" collapsed="false">
      <c r="A3" s="3" t="s">
        <v>29</v>
      </c>
    </row>
    <row r="4" customFormat="false" ht="15" hidden="false" customHeight="false" outlineLevel="0" collapsed="false">
      <c r="A4" s="4" t="s">
        <v>3</v>
      </c>
    </row>
    <row r="6" customFormat="false" ht="15" hidden="false" customHeight="false" outlineLevel="0" collapsed="false">
      <c r="A6" s="9" t="s">
        <v>30</v>
      </c>
      <c r="B6" s="10" t="s">
        <v>31</v>
      </c>
    </row>
    <row r="7" customFormat="false" ht="15" hidden="false" customHeight="false" outlineLevel="0" collapsed="false">
      <c r="A7" s="9" t="s">
        <v>32</v>
      </c>
      <c r="B7" s="11" t="n">
        <v>2026</v>
      </c>
    </row>
    <row r="8" customFormat="false" ht="15" hidden="false" customHeight="false" outlineLevel="0" collapsed="false">
      <c r="A8" s="9" t="s">
        <v>33</v>
      </c>
      <c r="B8" s="10" t="s">
        <v>34</v>
      </c>
    </row>
    <row r="9" customFormat="false" ht="15" hidden="false" customHeight="false" outlineLevel="0" collapsed="false">
      <c r="A9" s="9" t="s">
        <v>35</v>
      </c>
      <c r="B9" s="12" t="n">
        <v>64000</v>
      </c>
    </row>
    <row r="10" customFormat="false" ht="15" hidden="false" customHeight="false" outlineLevel="0" collapsed="false">
      <c r="A10" s="9" t="s">
        <v>36</v>
      </c>
      <c r="B10" s="12" t="n">
        <v>6000</v>
      </c>
    </row>
    <row r="11" customFormat="false" ht="15" hidden="false" customHeight="false" outlineLevel="0" collapsed="false">
      <c r="A11" s="9" t="s">
        <v>37</v>
      </c>
      <c r="B11" s="10" t="s">
        <v>38</v>
      </c>
    </row>
    <row r="14" customFormat="false" ht="15" hidden="false" customHeight="false" outlineLevel="0" collapsed="false">
      <c r="A14" s="7" t="s">
        <v>26</v>
      </c>
    </row>
    <row r="15" customFormat="false" ht="15" hidden="false" customHeight="false" outlineLevel="0" collapsed="false">
      <c r="A15" s="8" t="s">
        <v>27</v>
      </c>
    </row>
  </sheetData>
  <printOptions headings="false" gridLines="false" gridLinesSet="true" horizontalCentered="false" verticalCentered="false"/>
  <pageMargins left="0.75" right="0.75"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&amp;CSamuel PETE — Mon Asso Cultuelle — E20 — monassocultuelle.com</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U39"/>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2" ySplit="6" topLeftCell="C7" activePane="bottomRight" state="frozen"/>
      <selection pane="topLeft" activeCell="A1" activeCellId="0" sqref="A1"/>
      <selection pane="topRight" activeCell="C1" activeCellId="0" sqref="C1"/>
      <selection pane="bottomLeft" activeCell="A7" activeCellId="0" sqref="A7"/>
      <selection pane="bottomRight" activeCell="A1" activeCellId="0" sqref="A1"/>
    </sheetView>
  </sheetViews>
  <sheetFormatPr defaultColWidth="8.6796875" defaultRowHeight="15" zeroHeight="false" outlineLevelRow="0" outlineLevelCol="0"/>
  <cols>
    <col collapsed="false" customWidth="true" hidden="false" outlineLevel="0" max="1" min="1" style="0" width="11"/>
    <col collapsed="false" customWidth="true" hidden="false" outlineLevel="0" max="2" min="2" style="0" width="34"/>
    <col collapsed="false" customWidth="true" hidden="false" outlineLevel="0" max="3" min="3" style="0" width="13"/>
    <col collapsed="false" customWidth="true" hidden="false" outlineLevel="0" max="4" min="4" style="0" width="14"/>
    <col collapsed="false" customWidth="true" hidden="false" outlineLevel="0" max="5" min="5" style="0" width="11"/>
    <col collapsed="false" customWidth="true" hidden="false" outlineLevel="0" max="6" min="6" style="0" width="13"/>
    <col collapsed="false" customWidth="true" hidden="false" outlineLevel="0" max="12" min="7" style="0" width="12"/>
    <col collapsed="false" customWidth="true" hidden="false" outlineLevel="0" max="15" min="13" style="0" width="13"/>
    <col collapsed="false" customWidth="true" hidden="false" outlineLevel="0" max="16" min="16" style="0" width="11"/>
    <col collapsed="false" customWidth="true" hidden="false" outlineLevel="0" max="17" min="17" style="0" width="14"/>
    <col collapsed="false" customWidth="true" hidden="false" outlineLevel="0" max="18" min="18" style="0" width="30"/>
    <col collapsed="false" customWidth="true" hidden="false" outlineLevel="0" max="19" min="19" style="0" width="14"/>
    <col collapsed="false" customWidth="true" hidden="false" outlineLevel="0" max="20" min="20" style="0" width="26"/>
    <col collapsed="false" customWidth="true" hidden="false" outlineLevel="0" max="21" min="21" style="0" width="30"/>
  </cols>
  <sheetData>
    <row r="1" customFormat="false" ht="15" hidden="false" customHeight="false" outlineLevel="0" collapsed="false">
      <c r="A1" s="1" t="s">
        <v>0</v>
      </c>
    </row>
    <row r="2" customFormat="false" ht="19.7" hidden="false" customHeight="false" outlineLevel="0" collapsed="false">
      <c r="A2" s="2" t="s">
        <v>39</v>
      </c>
    </row>
    <row r="3" customFormat="false" ht="15" hidden="false" customHeight="false" outlineLevel="0" collapsed="false">
      <c r="A3" s="3" t="s">
        <v>40</v>
      </c>
    </row>
    <row r="4" customFormat="false" ht="15" hidden="false" customHeight="false" outlineLevel="0" collapsed="false">
      <c r="A4" s="4" t="s">
        <v>3</v>
      </c>
    </row>
    <row r="6" customFormat="false" ht="45" hidden="false" customHeight="true" outlineLevel="0" collapsed="false">
      <c r="A6" s="13" t="s">
        <v>41</v>
      </c>
      <c r="B6" s="13" t="s">
        <v>42</v>
      </c>
      <c r="C6" s="13" t="s">
        <v>43</v>
      </c>
      <c r="D6" s="13" t="s">
        <v>44</v>
      </c>
      <c r="E6" s="13" t="s">
        <v>45</v>
      </c>
      <c r="F6" s="13" t="s">
        <v>46</v>
      </c>
      <c r="G6" s="13" t="s">
        <v>47</v>
      </c>
      <c r="H6" s="13" t="s">
        <v>48</v>
      </c>
      <c r="I6" s="13" t="s">
        <v>49</v>
      </c>
      <c r="J6" s="13" t="s">
        <v>50</v>
      </c>
      <c r="K6" s="13" t="s">
        <v>51</v>
      </c>
      <c r="L6" s="13" t="s">
        <v>52</v>
      </c>
      <c r="M6" s="13" t="s">
        <v>53</v>
      </c>
      <c r="N6" s="13" t="s">
        <v>54</v>
      </c>
      <c r="O6" s="13" t="s">
        <v>55</v>
      </c>
      <c r="P6" s="13" t="s">
        <v>56</v>
      </c>
      <c r="Q6" s="13" t="s">
        <v>57</v>
      </c>
      <c r="R6" s="13" t="s">
        <v>58</v>
      </c>
      <c r="S6" s="13" t="s">
        <v>59</v>
      </c>
      <c r="T6" s="13" t="s">
        <v>60</v>
      </c>
      <c r="U6" s="13" t="s">
        <v>61</v>
      </c>
    </row>
    <row r="7" customFormat="false" ht="35.05" hidden="false" customHeight="false" outlineLevel="0" collapsed="false">
      <c r="A7" s="10" t="s">
        <v>62</v>
      </c>
      <c r="B7" s="10" t="s">
        <v>63</v>
      </c>
      <c r="C7" s="10" t="s">
        <v>64</v>
      </c>
      <c r="D7" s="12" t="n">
        <v>20000</v>
      </c>
      <c r="E7" s="11" t="n">
        <v>2025</v>
      </c>
      <c r="F7" s="12" t="n">
        <v>0</v>
      </c>
      <c r="G7" s="12" t="n">
        <v>0</v>
      </c>
      <c r="H7" s="12" t="n">
        <v>0</v>
      </c>
      <c r="I7" s="12" t="n">
        <v>0</v>
      </c>
      <c r="J7" s="12" t="n">
        <v>18500</v>
      </c>
      <c r="K7" s="12" t="n">
        <v>0</v>
      </c>
      <c r="L7" s="12" t="n">
        <v>0</v>
      </c>
      <c r="M7" s="14" t="n">
        <f aca="false">IF(B7="","",SUM(G7:L7))</f>
        <v>18500</v>
      </c>
      <c r="N7" s="14" t="n">
        <f aca="false">IF(B7="","",N(D7)-N(F7))</f>
        <v>20000</v>
      </c>
      <c r="O7" s="10" t="s">
        <v>65</v>
      </c>
      <c r="P7" s="15" t="n">
        <f aca="false">IF(OR(B7="",N(D7)=0),"",M7/D7)</f>
        <v>0.925</v>
      </c>
      <c r="Q7" s="14" t="n">
        <f aca="false">IF(B7="","",IF(OR(O7="Réalisé",O7="Abandonné"),MAX(0,N7),0))</f>
        <v>20000</v>
      </c>
      <c r="R7" s="14" t="str">
        <f aca="false">IF(B7="","",IF(O7="","Statut à renseigner",IF(AND(N(Q7)&gt;0,S7=""),"À reprendre à l’AGO",IF(AND(O7="En cours",Paramètres!$B$7-MAX(N(E7),IF(N(G7)&gt;0,2023,0),IF(N(H7)&gt;0,2024,0),IF(N(I7)&gt;0,2025,0),IF(N(J7)&gt;0,2026,0),IF(N(K7)&gt;0,2027,0),IF(N(L7)&gt;0,2028,0))&gt;=2),"Sans mouvement depuis 2 ans : vérifier",IF(N(N7)&lt;0,"Reprises supérieures aux dotations","")))))</f>
        <v/>
      </c>
      <c r="S7" s="10" t="s">
        <v>38</v>
      </c>
      <c r="T7" s="10" t="s">
        <v>66</v>
      </c>
      <c r="U7" s="10" t="s">
        <v>67</v>
      </c>
    </row>
    <row r="8" customFormat="false" ht="15" hidden="false" customHeight="false" outlineLevel="0" collapsed="false">
      <c r="A8" s="10" t="s">
        <v>68</v>
      </c>
      <c r="B8" s="10" t="s">
        <v>69</v>
      </c>
      <c r="C8" s="10" t="s">
        <v>70</v>
      </c>
      <c r="D8" s="12" t="n">
        <v>12000</v>
      </c>
      <c r="E8" s="11" t="n">
        <v>2024</v>
      </c>
      <c r="F8" s="12" t="n">
        <v>0</v>
      </c>
      <c r="G8" s="12" t="n">
        <v>0</v>
      </c>
      <c r="H8" s="12" t="n">
        <v>0</v>
      </c>
      <c r="I8" s="12" t="n">
        <v>0</v>
      </c>
      <c r="J8" s="12" t="n">
        <v>0</v>
      </c>
      <c r="K8" s="12" t="n">
        <v>0</v>
      </c>
      <c r="L8" s="12" t="n">
        <v>0</v>
      </c>
      <c r="M8" s="14" t="n">
        <f aca="false">IF(B8="","",SUM(G8:L8))</f>
        <v>0</v>
      </c>
      <c r="N8" s="14" t="n">
        <f aca="false">IF(B8="","",N(D8)-N(F8))</f>
        <v>12000</v>
      </c>
      <c r="O8" s="10" t="s">
        <v>71</v>
      </c>
      <c r="P8" s="15" t="n">
        <f aca="false">IF(OR(B8="",N(D8)=0),"",M8/D8)</f>
        <v>0</v>
      </c>
      <c r="Q8" s="14" t="n">
        <f aca="false">IF(B8="","",IF(OR(O8="Réalisé",O8="Abandonné"),MAX(0,N8),0))</f>
        <v>12000</v>
      </c>
      <c r="R8" s="14" t="str">
        <f aca="false">IF(B8="","",IF(O8="","Statut à renseigner",IF(AND(N(Q8)&gt;0,S8=""),"À reprendre à l’AGO",IF(AND(O8="En cours",Paramètres!$B$7-MAX(N(E8),IF(N(G8)&gt;0,2023,0),IF(N(H8)&gt;0,2024,0),IF(N(I8)&gt;0,2025,0),IF(N(J8)&gt;0,2026,0),IF(N(K8)&gt;0,2027,0),IF(N(L8)&gt;0,2028,0))&gt;=2),"Sans mouvement depuis 2 ans : vérifier",IF(N(N8)&lt;0,"Reprises supérieures aux dotations","")))))</f>
        <v/>
      </c>
      <c r="S8" s="10" t="s">
        <v>38</v>
      </c>
      <c r="T8" s="10" t="s">
        <v>66</v>
      </c>
      <c r="U8" s="10" t="s">
        <v>72</v>
      </c>
    </row>
    <row r="9" customFormat="false" ht="35.05" hidden="false" customHeight="false" outlineLevel="0" collapsed="false">
      <c r="A9" s="10" t="s">
        <v>73</v>
      </c>
      <c r="B9" s="10" t="s">
        <v>74</v>
      </c>
      <c r="C9" s="10" t="s">
        <v>70</v>
      </c>
      <c r="D9" s="12" t="n">
        <v>60000</v>
      </c>
      <c r="E9" s="11" t="n">
        <v>2026</v>
      </c>
      <c r="F9" s="12" t="n">
        <v>0</v>
      </c>
      <c r="G9" s="12" t="n">
        <v>0</v>
      </c>
      <c r="H9" s="12" t="n">
        <v>0</v>
      </c>
      <c r="I9" s="12" t="n">
        <v>0</v>
      </c>
      <c r="J9" s="12" t="n">
        <v>150000</v>
      </c>
      <c r="K9" s="12" t="n">
        <v>0</v>
      </c>
      <c r="L9" s="12" t="n">
        <v>0</v>
      </c>
      <c r="M9" s="14" t="n">
        <f aca="false">IF(B9="","",SUM(G9:L9))</f>
        <v>150000</v>
      </c>
      <c r="N9" s="14" t="n">
        <f aca="false">IF(B9="","",N(D9)-N(F9))</f>
        <v>60000</v>
      </c>
      <c r="O9" s="10" t="s">
        <v>75</v>
      </c>
      <c r="P9" s="15" t="n">
        <f aca="false">IF(OR(B9="",N(D9)=0),"",M9/D9)</f>
        <v>2.5</v>
      </c>
      <c r="Q9" s="14" t="n">
        <f aca="false">IF(B9="","",IF(OR(O9="Réalisé",O9="Abandonné"),MAX(0,N9),0))</f>
        <v>0</v>
      </c>
      <c r="R9" s="14" t="str">
        <f aca="false">IF(B9="","",IF(O9="","Statut à renseigner",IF(AND(N(Q9)&gt;0,S9=""),"À reprendre à l’AGO",IF(AND(O9="En cours",Paramètres!$B$7-MAX(N(E9),IF(N(G9)&gt;0,2023,0),IF(N(H9)&gt;0,2024,0),IF(N(I9)&gt;0,2025,0),IF(N(J9)&gt;0,2026,0),IF(N(K9)&gt;0,2027,0),IF(N(L9)&gt;0,2028,0))&gt;=2),"Sans mouvement depuis 2 ans : vérifier",IF(N(N9)&lt;0,"Reprises supérieures aux dotations","")))))</f>
        <v/>
      </c>
      <c r="S9" s="10"/>
      <c r="T9" s="10"/>
      <c r="U9" s="10" t="s">
        <v>76</v>
      </c>
    </row>
    <row r="10" customFormat="false" ht="23.85" hidden="false" customHeight="false" outlineLevel="0" collapsed="false">
      <c r="A10" s="10" t="s">
        <v>77</v>
      </c>
      <c r="B10" s="10" t="s">
        <v>78</v>
      </c>
      <c r="C10" s="10" t="s">
        <v>79</v>
      </c>
      <c r="D10" s="12" t="n">
        <v>8000</v>
      </c>
      <c r="E10" s="11" t="n">
        <v>2021</v>
      </c>
      <c r="F10" s="12" t="n">
        <v>0</v>
      </c>
      <c r="G10" s="12" t="n">
        <v>0</v>
      </c>
      <c r="H10" s="12" t="n">
        <v>0</v>
      </c>
      <c r="I10" s="12" t="n">
        <v>0</v>
      </c>
      <c r="J10" s="12" t="n">
        <v>0</v>
      </c>
      <c r="K10" s="12" t="n">
        <v>0</v>
      </c>
      <c r="L10" s="12" t="n">
        <v>0</v>
      </c>
      <c r="M10" s="14" t="n">
        <f aca="false">IF(B10="","",SUM(G10:L10))</f>
        <v>0</v>
      </c>
      <c r="N10" s="14" t="n">
        <f aca="false">IF(B10="","",N(D10)-N(F10))</f>
        <v>8000</v>
      </c>
      <c r="O10" s="10" t="s">
        <v>75</v>
      </c>
      <c r="P10" s="15" t="n">
        <f aca="false">IF(OR(B10="",N(D10)=0),"",M10/D10)</f>
        <v>0</v>
      </c>
      <c r="Q10" s="14" t="n">
        <f aca="false">IF(B10="","",IF(OR(O10="Réalisé",O10="Abandonné"),MAX(0,N10),0))</f>
        <v>0</v>
      </c>
      <c r="R10" s="14" t="str">
        <f aca="false">IF(B10="","",IF(O10="","Statut à renseigner",IF(AND(N(Q10)&gt;0,S10=""),"À reprendre à l’AGO",IF(AND(O10="En cours",Paramètres!$B$7-MAX(N(E10),IF(N(G10)&gt;0,2023,0),IF(N(H10)&gt;0,2024,0),IF(N(I10)&gt;0,2025,0),IF(N(J10)&gt;0,2026,0),IF(N(K10)&gt;0,2027,0),IF(N(L10)&gt;0,2028,0))&gt;=2),"Sans mouvement depuis 2 ans : vérifier",IF(N(N10)&lt;0,"Reprises supérieures aux dotations","")))))</f>
        <v>Sans mouvement depuis 2 ans : vérifier</v>
      </c>
      <c r="S10" s="10"/>
      <c r="T10" s="10"/>
      <c r="U10" s="10" t="s">
        <v>80</v>
      </c>
    </row>
    <row r="11" customFormat="false" ht="15" hidden="false" customHeight="false" outlineLevel="0" collapsed="false">
      <c r="A11" s="16"/>
      <c r="B11" s="16"/>
      <c r="C11" s="16"/>
      <c r="D11" s="17"/>
      <c r="E11" s="18"/>
      <c r="F11" s="17"/>
      <c r="G11" s="17"/>
      <c r="H11" s="17"/>
      <c r="I11" s="17"/>
      <c r="J11" s="17"/>
      <c r="K11" s="17"/>
      <c r="L11" s="17"/>
      <c r="M11" s="14" t="str">
        <f aca="false">IF(B11="","",SUM(G11:L11))</f>
        <v/>
      </c>
      <c r="N11" s="14" t="str">
        <f aca="false">IF(B11="","",N(D11)-N(F11))</f>
        <v/>
      </c>
      <c r="O11" s="16"/>
      <c r="P11" s="15" t="str">
        <f aca="false">IF(OR(B11="",N(D11)=0),"",M11/D11)</f>
        <v/>
      </c>
      <c r="Q11" s="14" t="str">
        <f aca="false">IF(B11="","",IF(OR(O11="Réalisé",O11="Abandonné"),MAX(0,N11),0))</f>
        <v/>
      </c>
      <c r="R11" s="14" t="str">
        <f aca="false">IF(B11="","",IF(O11="","Statut à renseigner",IF(AND(N(Q11)&gt;0,S11=""),"À reprendre à l’AGO",IF(AND(O11="En cours",Paramètres!$B$7-MAX(N(E11),IF(N(G11)&gt;0,2023,0),IF(N(H11)&gt;0,2024,0),IF(N(I11)&gt;0,2025,0),IF(N(J11)&gt;0,2026,0),IF(N(K11)&gt;0,2027,0),IF(N(L11)&gt;0,2028,0))&gt;=2),"Sans mouvement depuis 2 ans : vérifier",IF(N(N11)&lt;0,"Reprises supérieures aux dotations","")))))</f>
        <v/>
      </c>
      <c r="S11" s="16"/>
      <c r="T11" s="16"/>
      <c r="U11" s="16"/>
    </row>
    <row r="12" customFormat="false" ht="15" hidden="false" customHeight="false" outlineLevel="0" collapsed="false">
      <c r="A12" s="16"/>
      <c r="B12" s="16"/>
      <c r="C12" s="16"/>
      <c r="D12" s="17"/>
      <c r="E12" s="18"/>
      <c r="F12" s="17"/>
      <c r="G12" s="17"/>
      <c r="H12" s="17"/>
      <c r="I12" s="17"/>
      <c r="J12" s="17"/>
      <c r="K12" s="17"/>
      <c r="L12" s="17"/>
      <c r="M12" s="14" t="str">
        <f aca="false">IF(B12="","",SUM(G12:L12))</f>
        <v/>
      </c>
      <c r="N12" s="14" t="str">
        <f aca="false">IF(B12="","",N(D12)-N(F12))</f>
        <v/>
      </c>
      <c r="O12" s="16"/>
      <c r="P12" s="15" t="str">
        <f aca="false">IF(OR(B12="",N(D12)=0),"",M12/D12)</f>
        <v/>
      </c>
      <c r="Q12" s="14" t="str">
        <f aca="false">IF(B12="","",IF(OR(O12="Réalisé",O12="Abandonné"),MAX(0,N12),0))</f>
        <v/>
      </c>
      <c r="R12" s="14" t="str">
        <f aca="false">IF(B12="","",IF(O12="","Statut à renseigner",IF(AND(N(Q12)&gt;0,S12=""),"À reprendre à l’AGO",IF(AND(O12="En cours",Paramètres!$B$7-MAX(N(E12),IF(N(G12)&gt;0,2023,0),IF(N(H12)&gt;0,2024,0),IF(N(I12)&gt;0,2025,0),IF(N(J12)&gt;0,2026,0),IF(N(K12)&gt;0,2027,0),IF(N(L12)&gt;0,2028,0))&gt;=2),"Sans mouvement depuis 2 ans : vérifier",IF(N(N12)&lt;0,"Reprises supérieures aux dotations","")))))</f>
        <v/>
      </c>
      <c r="S12" s="16"/>
      <c r="T12" s="16"/>
      <c r="U12" s="16"/>
    </row>
    <row r="13" customFormat="false" ht="15" hidden="false" customHeight="false" outlineLevel="0" collapsed="false">
      <c r="A13" s="16"/>
      <c r="B13" s="16"/>
      <c r="C13" s="16"/>
      <c r="D13" s="17"/>
      <c r="E13" s="18"/>
      <c r="F13" s="17"/>
      <c r="G13" s="17"/>
      <c r="H13" s="17"/>
      <c r="I13" s="17"/>
      <c r="J13" s="17"/>
      <c r="K13" s="17"/>
      <c r="L13" s="17"/>
      <c r="M13" s="14" t="str">
        <f aca="false">IF(B13="","",SUM(G13:L13))</f>
        <v/>
      </c>
      <c r="N13" s="14" t="str">
        <f aca="false">IF(B13="","",N(D13)-N(F13))</f>
        <v/>
      </c>
      <c r="O13" s="16"/>
      <c r="P13" s="15" t="str">
        <f aca="false">IF(OR(B13="",N(D13)=0),"",M13/D13)</f>
        <v/>
      </c>
      <c r="Q13" s="14" t="str">
        <f aca="false">IF(B13="","",IF(OR(O13="Réalisé",O13="Abandonné"),MAX(0,N13),0))</f>
        <v/>
      </c>
      <c r="R13" s="14" t="str">
        <f aca="false">IF(B13="","",IF(O13="","Statut à renseigner",IF(AND(N(Q13)&gt;0,S13=""),"À reprendre à l’AGO",IF(AND(O13="En cours",Paramètres!$B$7-MAX(N(E13),IF(N(G13)&gt;0,2023,0),IF(N(H13)&gt;0,2024,0),IF(N(I13)&gt;0,2025,0),IF(N(J13)&gt;0,2026,0),IF(N(K13)&gt;0,2027,0),IF(N(L13)&gt;0,2028,0))&gt;=2),"Sans mouvement depuis 2 ans : vérifier",IF(N(N13)&lt;0,"Reprises supérieures aux dotations","")))))</f>
        <v/>
      </c>
      <c r="S13" s="16"/>
      <c r="T13" s="16"/>
      <c r="U13" s="16"/>
    </row>
    <row r="14" customFormat="false" ht="15" hidden="false" customHeight="false" outlineLevel="0" collapsed="false">
      <c r="A14" s="16"/>
      <c r="B14" s="16"/>
      <c r="C14" s="16"/>
      <c r="D14" s="17"/>
      <c r="E14" s="18"/>
      <c r="F14" s="17"/>
      <c r="G14" s="17"/>
      <c r="H14" s="17"/>
      <c r="I14" s="17"/>
      <c r="J14" s="17"/>
      <c r="K14" s="17"/>
      <c r="L14" s="17"/>
      <c r="M14" s="14" t="str">
        <f aca="false">IF(B14="","",SUM(G14:L14))</f>
        <v/>
      </c>
      <c r="N14" s="14" t="str">
        <f aca="false">IF(B14="","",N(D14)-N(F14))</f>
        <v/>
      </c>
      <c r="O14" s="16"/>
      <c r="P14" s="15" t="str">
        <f aca="false">IF(OR(B14="",N(D14)=0),"",M14/D14)</f>
        <v/>
      </c>
      <c r="Q14" s="14" t="str">
        <f aca="false">IF(B14="","",IF(OR(O14="Réalisé",O14="Abandonné"),MAX(0,N14),0))</f>
        <v/>
      </c>
      <c r="R14" s="14" t="str">
        <f aca="false">IF(B14="","",IF(O14="","Statut à renseigner",IF(AND(N(Q14)&gt;0,S14=""),"À reprendre à l’AGO",IF(AND(O14="En cours",Paramètres!$B$7-MAX(N(E14),IF(N(G14)&gt;0,2023,0),IF(N(H14)&gt;0,2024,0),IF(N(I14)&gt;0,2025,0),IF(N(J14)&gt;0,2026,0),IF(N(K14)&gt;0,2027,0),IF(N(L14)&gt;0,2028,0))&gt;=2),"Sans mouvement depuis 2 ans : vérifier",IF(N(N14)&lt;0,"Reprises supérieures aux dotations","")))))</f>
        <v/>
      </c>
      <c r="S14" s="16"/>
      <c r="T14" s="16"/>
      <c r="U14" s="16"/>
    </row>
    <row r="15" customFormat="false" ht="15" hidden="false" customHeight="false" outlineLevel="0" collapsed="false">
      <c r="A15" s="16"/>
      <c r="B15" s="16"/>
      <c r="C15" s="16"/>
      <c r="D15" s="17"/>
      <c r="E15" s="18"/>
      <c r="F15" s="17"/>
      <c r="G15" s="17"/>
      <c r="H15" s="17"/>
      <c r="I15" s="17"/>
      <c r="J15" s="17"/>
      <c r="K15" s="17"/>
      <c r="L15" s="17"/>
      <c r="M15" s="14" t="str">
        <f aca="false">IF(B15="","",SUM(G15:L15))</f>
        <v/>
      </c>
      <c r="N15" s="14" t="str">
        <f aca="false">IF(B15="","",N(D15)-N(F15))</f>
        <v/>
      </c>
      <c r="O15" s="16"/>
      <c r="P15" s="15" t="str">
        <f aca="false">IF(OR(B15="",N(D15)=0),"",M15/D15)</f>
        <v/>
      </c>
      <c r="Q15" s="14" t="str">
        <f aca="false">IF(B15="","",IF(OR(O15="Réalisé",O15="Abandonné"),MAX(0,N15),0))</f>
        <v/>
      </c>
      <c r="R15" s="14" t="str">
        <f aca="false">IF(B15="","",IF(O15="","Statut à renseigner",IF(AND(N(Q15)&gt;0,S15=""),"À reprendre à l’AGO",IF(AND(O15="En cours",Paramètres!$B$7-MAX(N(E15),IF(N(G15)&gt;0,2023,0),IF(N(H15)&gt;0,2024,0),IF(N(I15)&gt;0,2025,0),IF(N(J15)&gt;0,2026,0),IF(N(K15)&gt;0,2027,0),IF(N(L15)&gt;0,2028,0))&gt;=2),"Sans mouvement depuis 2 ans : vérifier",IF(N(N15)&lt;0,"Reprises supérieures aux dotations","")))))</f>
        <v/>
      </c>
      <c r="S15" s="16"/>
      <c r="T15" s="16"/>
      <c r="U15" s="16"/>
    </row>
    <row r="16" customFormat="false" ht="15" hidden="false" customHeight="false" outlineLevel="0" collapsed="false">
      <c r="A16" s="16"/>
      <c r="B16" s="16"/>
      <c r="C16" s="16"/>
      <c r="D16" s="17"/>
      <c r="E16" s="18"/>
      <c r="F16" s="17"/>
      <c r="G16" s="17"/>
      <c r="H16" s="17"/>
      <c r="I16" s="17"/>
      <c r="J16" s="17"/>
      <c r="K16" s="17"/>
      <c r="L16" s="17"/>
      <c r="M16" s="14" t="str">
        <f aca="false">IF(B16="","",SUM(G16:L16))</f>
        <v/>
      </c>
      <c r="N16" s="14" t="str">
        <f aca="false">IF(B16="","",N(D16)-N(F16))</f>
        <v/>
      </c>
      <c r="O16" s="16"/>
      <c r="P16" s="15" t="str">
        <f aca="false">IF(OR(B16="",N(D16)=0),"",M16/D16)</f>
        <v/>
      </c>
      <c r="Q16" s="14" t="str">
        <f aca="false">IF(B16="","",IF(OR(O16="Réalisé",O16="Abandonné"),MAX(0,N16),0))</f>
        <v/>
      </c>
      <c r="R16" s="14" t="str">
        <f aca="false">IF(B16="","",IF(O16="","Statut à renseigner",IF(AND(N(Q16)&gt;0,S16=""),"À reprendre à l’AGO",IF(AND(O16="En cours",Paramètres!$B$7-MAX(N(E16),IF(N(G16)&gt;0,2023,0),IF(N(H16)&gt;0,2024,0),IF(N(I16)&gt;0,2025,0),IF(N(J16)&gt;0,2026,0),IF(N(K16)&gt;0,2027,0),IF(N(L16)&gt;0,2028,0))&gt;=2),"Sans mouvement depuis 2 ans : vérifier",IF(N(N16)&lt;0,"Reprises supérieures aux dotations","")))))</f>
        <v/>
      </c>
      <c r="S16" s="16"/>
      <c r="T16" s="16"/>
      <c r="U16" s="16"/>
    </row>
    <row r="17" customFormat="false" ht="15" hidden="false" customHeight="false" outlineLevel="0" collapsed="false">
      <c r="A17" s="16"/>
      <c r="B17" s="16"/>
      <c r="C17" s="16"/>
      <c r="D17" s="17"/>
      <c r="E17" s="18"/>
      <c r="F17" s="17"/>
      <c r="G17" s="17"/>
      <c r="H17" s="17"/>
      <c r="I17" s="17"/>
      <c r="J17" s="17"/>
      <c r="K17" s="17"/>
      <c r="L17" s="17"/>
      <c r="M17" s="14" t="str">
        <f aca="false">IF(B17="","",SUM(G17:L17))</f>
        <v/>
      </c>
      <c r="N17" s="14" t="str">
        <f aca="false">IF(B17="","",N(D17)-N(F17))</f>
        <v/>
      </c>
      <c r="O17" s="16"/>
      <c r="P17" s="15" t="str">
        <f aca="false">IF(OR(B17="",N(D17)=0),"",M17/D17)</f>
        <v/>
      </c>
      <c r="Q17" s="14" t="str">
        <f aca="false">IF(B17="","",IF(OR(O17="Réalisé",O17="Abandonné"),MAX(0,N17),0))</f>
        <v/>
      </c>
      <c r="R17" s="14" t="str">
        <f aca="false">IF(B17="","",IF(O17="","Statut à renseigner",IF(AND(N(Q17)&gt;0,S17=""),"À reprendre à l’AGO",IF(AND(O17="En cours",Paramètres!$B$7-MAX(N(E17),IF(N(G17)&gt;0,2023,0),IF(N(H17)&gt;0,2024,0),IF(N(I17)&gt;0,2025,0),IF(N(J17)&gt;0,2026,0),IF(N(K17)&gt;0,2027,0),IF(N(L17)&gt;0,2028,0))&gt;=2),"Sans mouvement depuis 2 ans : vérifier",IF(N(N17)&lt;0,"Reprises supérieures aux dotations","")))))</f>
        <v/>
      </c>
      <c r="S17" s="16"/>
      <c r="T17" s="16"/>
      <c r="U17" s="16"/>
    </row>
    <row r="18" customFormat="false" ht="15" hidden="false" customHeight="false" outlineLevel="0" collapsed="false">
      <c r="A18" s="16"/>
      <c r="B18" s="16"/>
      <c r="C18" s="16"/>
      <c r="D18" s="17"/>
      <c r="E18" s="18"/>
      <c r="F18" s="17"/>
      <c r="G18" s="17"/>
      <c r="H18" s="17"/>
      <c r="I18" s="17"/>
      <c r="J18" s="17"/>
      <c r="K18" s="17"/>
      <c r="L18" s="17"/>
      <c r="M18" s="14" t="str">
        <f aca="false">IF(B18="","",SUM(G18:L18))</f>
        <v/>
      </c>
      <c r="N18" s="14" t="str">
        <f aca="false">IF(B18="","",N(D18)-N(F18))</f>
        <v/>
      </c>
      <c r="O18" s="16"/>
      <c r="P18" s="15" t="str">
        <f aca="false">IF(OR(B18="",N(D18)=0),"",M18/D18)</f>
        <v/>
      </c>
      <c r="Q18" s="14" t="str">
        <f aca="false">IF(B18="","",IF(OR(O18="Réalisé",O18="Abandonné"),MAX(0,N18),0))</f>
        <v/>
      </c>
      <c r="R18" s="14" t="str">
        <f aca="false">IF(B18="","",IF(O18="","Statut à renseigner",IF(AND(N(Q18)&gt;0,S18=""),"À reprendre à l’AGO",IF(AND(O18="En cours",Paramètres!$B$7-MAX(N(E18),IF(N(G18)&gt;0,2023,0),IF(N(H18)&gt;0,2024,0),IF(N(I18)&gt;0,2025,0),IF(N(J18)&gt;0,2026,0),IF(N(K18)&gt;0,2027,0),IF(N(L18)&gt;0,2028,0))&gt;=2),"Sans mouvement depuis 2 ans : vérifier",IF(N(N18)&lt;0,"Reprises supérieures aux dotations","")))))</f>
        <v/>
      </c>
      <c r="S18" s="16"/>
      <c r="T18" s="16"/>
      <c r="U18" s="16"/>
    </row>
    <row r="19" customFormat="false" ht="15" hidden="false" customHeight="false" outlineLevel="0" collapsed="false">
      <c r="A19" s="16"/>
      <c r="B19" s="16"/>
      <c r="C19" s="16"/>
      <c r="D19" s="17"/>
      <c r="E19" s="18"/>
      <c r="F19" s="17"/>
      <c r="G19" s="17"/>
      <c r="H19" s="17"/>
      <c r="I19" s="17"/>
      <c r="J19" s="17"/>
      <c r="K19" s="17"/>
      <c r="L19" s="17"/>
      <c r="M19" s="14" t="str">
        <f aca="false">IF(B19="","",SUM(G19:L19))</f>
        <v/>
      </c>
      <c r="N19" s="14" t="str">
        <f aca="false">IF(B19="","",N(D19)-N(F19))</f>
        <v/>
      </c>
      <c r="O19" s="16"/>
      <c r="P19" s="15" t="str">
        <f aca="false">IF(OR(B19="",N(D19)=0),"",M19/D19)</f>
        <v/>
      </c>
      <c r="Q19" s="14" t="str">
        <f aca="false">IF(B19="","",IF(OR(O19="Réalisé",O19="Abandonné"),MAX(0,N19),0))</f>
        <v/>
      </c>
      <c r="R19" s="14" t="str">
        <f aca="false">IF(B19="","",IF(O19="","Statut à renseigner",IF(AND(N(Q19)&gt;0,S19=""),"À reprendre à l’AGO",IF(AND(O19="En cours",Paramètres!$B$7-MAX(N(E19),IF(N(G19)&gt;0,2023,0),IF(N(H19)&gt;0,2024,0),IF(N(I19)&gt;0,2025,0),IF(N(J19)&gt;0,2026,0),IF(N(K19)&gt;0,2027,0),IF(N(L19)&gt;0,2028,0))&gt;=2),"Sans mouvement depuis 2 ans : vérifier",IF(N(N19)&lt;0,"Reprises supérieures aux dotations","")))))</f>
        <v/>
      </c>
      <c r="S19" s="16"/>
      <c r="T19" s="16"/>
      <c r="U19" s="16"/>
    </row>
    <row r="20" customFormat="false" ht="15" hidden="false" customHeight="false" outlineLevel="0" collapsed="false">
      <c r="A20" s="16"/>
      <c r="B20" s="16"/>
      <c r="C20" s="16"/>
      <c r="D20" s="17"/>
      <c r="E20" s="18"/>
      <c r="F20" s="17"/>
      <c r="G20" s="17"/>
      <c r="H20" s="17"/>
      <c r="I20" s="17"/>
      <c r="J20" s="17"/>
      <c r="K20" s="17"/>
      <c r="L20" s="17"/>
      <c r="M20" s="14" t="str">
        <f aca="false">IF(B20="","",SUM(G20:L20))</f>
        <v/>
      </c>
      <c r="N20" s="14" t="str">
        <f aca="false">IF(B20="","",N(D20)-N(F20))</f>
        <v/>
      </c>
      <c r="O20" s="16"/>
      <c r="P20" s="15" t="str">
        <f aca="false">IF(OR(B20="",N(D20)=0),"",M20/D20)</f>
        <v/>
      </c>
      <c r="Q20" s="14" t="str">
        <f aca="false">IF(B20="","",IF(OR(O20="Réalisé",O20="Abandonné"),MAX(0,N20),0))</f>
        <v/>
      </c>
      <c r="R20" s="14" t="str">
        <f aca="false">IF(B20="","",IF(O20="","Statut à renseigner",IF(AND(N(Q20)&gt;0,S20=""),"À reprendre à l’AGO",IF(AND(O20="En cours",Paramètres!$B$7-MAX(N(E20),IF(N(G20)&gt;0,2023,0),IF(N(H20)&gt;0,2024,0),IF(N(I20)&gt;0,2025,0),IF(N(J20)&gt;0,2026,0),IF(N(K20)&gt;0,2027,0),IF(N(L20)&gt;0,2028,0))&gt;=2),"Sans mouvement depuis 2 ans : vérifier",IF(N(N20)&lt;0,"Reprises supérieures aux dotations","")))))</f>
        <v/>
      </c>
      <c r="S20" s="16"/>
      <c r="T20" s="16"/>
      <c r="U20" s="16"/>
    </row>
    <row r="21" customFormat="false" ht="15" hidden="false" customHeight="false" outlineLevel="0" collapsed="false">
      <c r="A21" s="16"/>
      <c r="B21" s="16"/>
      <c r="C21" s="16"/>
      <c r="D21" s="17"/>
      <c r="E21" s="18"/>
      <c r="F21" s="17"/>
      <c r="G21" s="17"/>
      <c r="H21" s="17"/>
      <c r="I21" s="17"/>
      <c r="J21" s="17"/>
      <c r="K21" s="17"/>
      <c r="L21" s="17"/>
      <c r="M21" s="14" t="str">
        <f aca="false">IF(B21="","",SUM(G21:L21))</f>
        <v/>
      </c>
      <c r="N21" s="14" t="str">
        <f aca="false">IF(B21="","",N(D21)-N(F21))</f>
        <v/>
      </c>
      <c r="O21" s="16"/>
      <c r="P21" s="15" t="str">
        <f aca="false">IF(OR(B21="",N(D21)=0),"",M21/D21)</f>
        <v/>
      </c>
      <c r="Q21" s="14" t="str">
        <f aca="false">IF(B21="","",IF(OR(O21="Réalisé",O21="Abandonné"),MAX(0,N21),0))</f>
        <v/>
      </c>
      <c r="R21" s="14" t="str">
        <f aca="false">IF(B21="","",IF(O21="","Statut à renseigner",IF(AND(N(Q21)&gt;0,S21=""),"À reprendre à l’AGO",IF(AND(O21="En cours",Paramètres!$B$7-MAX(N(E21),IF(N(G21)&gt;0,2023,0),IF(N(H21)&gt;0,2024,0),IF(N(I21)&gt;0,2025,0),IF(N(J21)&gt;0,2026,0),IF(N(K21)&gt;0,2027,0),IF(N(L21)&gt;0,2028,0))&gt;=2),"Sans mouvement depuis 2 ans : vérifier",IF(N(N21)&lt;0,"Reprises supérieures aux dotations","")))))</f>
        <v/>
      </c>
      <c r="S21" s="16"/>
      <c r="T21" s="16"/>
      <c r="U21" s="16"/>
    </row>
    <row r="22" customFormat="false" ht="15" hidden="false" customHeight="false" outlineLevel="0" collapsed="false">
      <c r="A22" s="16"/>
      <c r="B22" s="16"/>
      <c r="C22" s="16"/>
      <c r="D22" s="17"/>
      <c r="E22" s="18"/>
      <c r="F22" s="17"/>
      <c r="G22" s="17"/>
      <c r="H22" s="17"/>
      <c r="I22" s="17"/>
      <c r="J22" s="17"/>
      <c r="K22" s="17"/>
      <c r="L22" s="17"/>
      <c r="M22" s="14" t="str">
        <f aca="false">IF(B22="","",SUM(G22:L22))</f>
        <v/>
      </c>
      <c r="N22" s="14" t="str">
        <f aca="false">IF(B22="","",N(D22)-N(F22))</f>
        <v/>
      </c>
      <c r="O22" s="16"/>
      <c r="P22" s="15" t="str">
        <f aca="false">IF(OR(B22="",N(D22)=0),"",M22/D22)</f>
        <v/>
      </c>
      <c r="Q22" s="14" t="str">
        <f aca="false">IF(B22="","",IF(OR(O22="Réalisé",O22="Abandonné"),MAX(0,N22),0))</f>
        <v/>
      </c>
      <c r="R22" s="14" t="str">
        <f aca="false">IF(B22="","",IF(O22="","Statut à renseigner",IF(AND(N(Q22)&gt;0,S22=""),"À reprendre à l’AGO",IF(AND(O22="En cours",Paramètres!$B$7-MAX(N(E22),IF(N(G22)&gt;0,2023,0),IF(N(H22)&gt;0,2024,0),IF(N(I22)&gt;0,2025,0),IF(N(J22)&gt;0,2026,0),IF(N(K22)&gt;0,2027,0),IF(N(L22)&gt;0,2028,0))&gt;=2),"Sans mouvement depuis 2 ans : vérifier",IF(N(N22)&lt;0,"Reprises supérieures aux dotations","")))))</f>
        <v/>
      </c>
      <c r="S22" s="16"/>
      <c r="T22" s="16"/>
      <c r="U22" s="16"/>
    </row>
    <row r="23" customFormat="false" ht="15" hidden="false" customHeight="false" outlineLevel="0" collapsed="false">
      <c r="A23" s="16"/>
      <c r="B23" s="16"/>
      <c r="C23" s="16"/>
      <c r="D23" s="17"/>
      <c r="E23" s="18"/>
      <c r="F23" s="17"/>
      <c r="G23" s="17"/>
      <c r="H23" s="17"/>
      <c r="I23" s="17"/>
      <c r="J23" s="17"/>
      <c r="K23" s="17"/>
      <c r="L23" s="17"/>
      <c r="M23" s="14" t="str">
        <f aca="false">IF(B23="","",SUM(G23:L23))</f>
        <v/>
      </c>
      <c r="N23" s="14" t="str">
        <f aca="false">IF(B23="","",N(D23)-N(F23))</f>
        <v/>
      </c>
      <c r="O23" s="16"/>
      <c r="P23" s="15" t="str">
        <f aca="false">IF(OR(B23="",N(D23)=0),"",M23/D23)</f>
        <v/>
      </c>
      <c r="Q23" s="14" t="str">
        <f aca="false">IF(B23="","",IF(OR(O23="Réalisé",O23="Abandonné"),MAX(0,N23),0))</f>
        <v/>
      </c>
      <c r="R23" s="14" t="str">
        <f aca="false">IF(B23="","",IF(O23="","Statut à renseigner",IF(AND(N(Q23)&gt;0,S23=""),"À reprendre à l’AGO",IF(AND(O23="En cours",Paramètres!$B$7-MAX(N(E23),IF(N(G23)&gt;0,2023,0),IF(N(H23)&gt;0,2024,0),IF(N(I23)&gt;0,2025,0),IF(N(J23)&gt;0,2026,0),IF(N(K23)&gt;0,2027,0),IF(N(L23)&gt;0,2028,0))&gt;=2),"Sans mouvement depuis 2 ans : vérifier",IF(N(N23)&lt;0,"Reprises supérieures aux dotations","")))))</f>
        <v/>
      </c>
      <c r="S23" s="16"/>
      <c r="T23" s="16"/>
      <c r="U23" s="16"/>
    </row>
    <row r="24" customFormat="false" ht="15" hidden="false" customHeight="false" outlineLevel="0" collapsed="false">
      <c r="A24" s="16"/>
      <c r="B24" s="16"/>
      <c r="C24" s="16"/>
      <c r="D24" s="17"/>
      <c r="E24" s="18"/>
      <c r="F24" s="17"/>
      <c r="G24" s="17"/>
      <c r="H24" s="17"/>
      <c r="I24" s="17"/>
      <c r="J24" s="17"/>
      <c r="K24" s="17"/>
      <c r="L24" s="17"/>
      <c r="M24" s="14" t="str">
        <f aca="false">IF(B24="","",SUM(G24:L24))</f>
        <v/>
      </c>
      <c r="N24" s="14" t="str">
        <f aca="false">IF(B24="","",N(D24)-N(F24))</f>
        <v/>
      </c>
      <c r="O24" s="16"/>
      <c r="P24" s="15" t="str">
        <f aca="false">IF(OR(B24="",N(D24)=0),"",M24/D24)</f>
        <v/>
      </c>
      <c r="Q24" s="14" t="str">
        <f aca="false">IF(B24="","",IF(OR(O24="Réalisé",O24="Abandonné"),MAX(0,N24),0))</f>
        <v/>
      </c>
      <c r="R24" s="14" t="str">
        <f aca="false">IF(B24="","",IF(O24="","Statut à renseigner",IF(AND(N(Q24)&gt;0,S24=""),"À reprendre à l’AGO",IF(AND(O24="En cours",Paramètres!$B$7-MAX(N(E24),IF(N(G24)&gt;0,2023,0),IF(N(H24)&gt;0,2024,0),IF(N(I24)&gt;0,2025,0),IF(N(J24)&gt;0,2026,0),IF(N(K24)&gt;0,2027,0),IF(N(L24)&gt;0,2028,0))&gt;=2),"Sans mouvement depuis 2 ans : vérifier",IF(N(N24)&lt;0,"Reprises supérieures aux dotations","")))))</f>
        <v/>
      </c>
      <c r="S24" s="16"/>
      <c r="T24" s="16"/>
      <c r="U24" s="16"/>
    </row>
    <row r="25" customFormat="false" ht="15" hidden="false" customHeight="false" outlineLevel="0" collapsed="false">
      <c r="A25" s="16"/>
      <c r="B25" s="16"/>
      <c r="C25" s="16"/>
      <c r="D25" s="17"/>
      <c r="E25" s="18"/>
      <c r="F25" s="17"/>
      <c r="G25" s="17"/>
      <c r="H25" s="17"/>
      <c r="I25" s="17"/>
      <c r="J25" s="17"/>
      <c r="K25" s="17"/>
      <c r="L25" s="17"/>
      <c r="M25" s="14" t="str">
        <f aca="false">IF(B25="","",SUM(G25:L25))</f>
        <v/>
      </c>
      <c r="N25" s="14" t="str">
        <f aca="false">IF(B25="","",N(D25)-N(F25))</f>
        <v/>
      </c>
      <c r="O25" s="16"/>
      <c r="P25" s="15" t="str">
        <f aca="false">IF(OR(B25="",N(D25)=0),"",M25/D25)</f>
        <v/>
      </c>
      <c r="Q25" s="14" t="str">
        <f aca="false">IF(B25="","",IF(OR(O25="Réalisé",O25="Abandonné"),MAX(0,N25),0))</f>
        <v/>
      </c>
      <c r="R25" s="14" t="str">
        <f aca="false">IF(B25="","",IF(O25="","Statut à renseigner",IF(AND(N(Q25)&gt;0,S25=""),"À reprendre à l’AGO",IF(AND(O25="En cours",Paramètres!$B$7-MAX(N(E25),IF(N(G25)&gt;0,2023,0),IF(N(H25)&gt;0,2024,0),IF(N(I25)&gt;0,2025,0),IF(N(J25)&gt;0,2026,0),IF(N(K25)&gt;0,2027,0),IF(N(L25)&gt;0,2028,0))&gt;=2),"Sans mouvement depuis 2 ans : vérifier",IF(N(N25)&lt;0,"Reprises supérieures aux dotations","")))))</f>
        <v/>
      </c>
      <c r="S25" s="16"/>
      <c r="T25" s="16"/>
      <c r="U25" s="16"/>
    </row>
    <row r="26" customFormat="false" ht="15" hidden="false" customHeight="false" outlineLevel="0" collapsed="false">
      <c r="A26" s="16"/>
      <c r="B26" s="16"/>
      <c r="C26" s="16"/>
      <c r="D26" s="17"/>
      <c r="E26" s="18"/>
      <c r="F26" s="17"/>
      <c r="G26" s="17"/>
      <c r="H26" s="17"/>
      <c r="I26" s="17"/>
      <c r="J26" s="17"/>
      <c r="K26" s="17"/>
      <c r="L26" s="17"/>
      <c r="M26" s="14" t="str">
        <f aca="false">IF(B26="","",SUM(G26:L26))</f>
        <v/>
      </c>
      <c r="N26" s="14" t="str">
        <f aca="false">IF(B26="","",N(D26)-N(F26))</f>
        <v/>
      </c>
      <c r="O26" s="16"/>
      <c r="P26" s="15" t="str">
        <f aca="false">IF(OR(B26="",N(D26)=0),"",M26/D26)</f>
        <v/>
      </c>
      <c r="Q26" s="14" t="str">
        <f aca="false">IF(B26="","",IF(OR(O26="Réalisé",O26="Abandonné"),MAX(0,N26),0))</f>
        <v/>
      </c>
      <c r="R26" s="14" t="str">
        <f aca="false">IF(B26="","",IF(O26="","Statut à renseigner",IF(AND(N(Q26)&gt;0,S26=""),"À reprendre à l’AGO",IF(AND(O26="En cours",Paramètres!$B$7-MAX(N(E26),IF(N(G26)&gt;0,2023,0),IF(N(H26)&gt;0,2024,0),IF(N(I26)&gt;0,2025,0),IF(N(J26)&gt;0,2026,0),IF(N(K26)&gt;0,2027,0),IF(N(L26)&gt;0,2028,0))&gt;=2),"Sans mouvement depuis 2 ans : vérifier",IF(N(N26)&lt;0,"Reprises supérieures aux dotations","")))))</f>
        <v/>
      </c>
      <c r="S26" s="16"/>
      <c r="T26" s="16"/>
      <c r="U26" s="16"/>
    </row>
    <row r="27" customFormat="false" ht="15" hidden="false" customHeight="false" outlineLevel="0" collapsed="false">
      <c r="A27" s="16"/>
      <c r="B27" s="16"/>
      <c r="C27" s="16"/>
      <c r="D27" s="17"/>
      <c r="E27" s="18"/>
      <c r="F27" s="17"/>
      <c r="G27" s="17"/>
      <c r="H27" s="17"/>
      <c r="I27" s="17"/>
      <c r="J27" s="17"/>
      <c r="K27" s="17"/>
      <c r="L27" s="17"/>
      <c r="M27" s="14" t="str">
        <f aca="false">IF(B27="","",SUM(G27:L27))</f>
        <v/>
      </c>
      <c r="N27" s="14" t="str">
        <f aca="false">IF(B27="","",N(D27)-N(F27))</f>
        <v/>
      </c>
      <c r="O27" s="16"/>
      <c r="P27" s="15" t="str">
        <f aca="false">IF(OR(B27="",N(D27)=0),"",M27/D27)</f>
        <v/>
      </c>
      <c r="Q27" s="14" t="str">
        <f aca="false">IF(B27="","",IF(OR(O27="Réalisé",O27="Abandonné"),MAX(0,N27),0))</f>
        <v/>
      </c>
      <c r="R27" s="14" t="str">
        <f aca="false">IF(B27="","",IF(O27="","Statut à renseigner",IF(AND(N(Q27)&gt;0,S27=""),"À reprendre à l’AGO",IF(AND(O27="En cours",Paramètres!$B$7-MAX(N(E27),IF(N(G27)&gt;0,2023,0),IF(N(H27)&gt;0,2024,0),IF(N(I27)&gt;0,2025,0),IF(N(J27)&gt;0,2026,0),IF(N(K27)&gt;0,2027,0),IF(N(L27)&gt;0,2028,0))&gt;=2),"Sans mouvement depuis 2 ans : vérifier",IF(N(N27)&lt;0,"Reprises supérieures aux dotations","")))))</f>
        <v/>
      </c>
      <c r="S27" s="16"/>
      <c r="T27" s="16"/>
      <c r="U27" s="16"/>
    </row>
    <row r="28" customFormat="false" ht="15" hidden="false" customHeight="false" outlineLevel="0" collapsed="false">
      <c r="A28" s="16"/>
      <c r="B28" s="16"/>
      <c r="C28" s="16"/>
      <c r="D28" s="17"/>
      <c r="E28" s="18"/>
      <c r="F28" s="17"/>
      <c r="G28" s="17"/>
      <c r="H28" s="17"/>
      <c r="I28" s="17"/>
      <c r="J28" s="17"/>
      <c r="K28" s="17"/>
      <c r="L28" s="17"/>
      <c r="M28" s="14" t="str">
        <f aca="false">IF(B28="","",SUM(G28:L28))</f>
        <v/>
      </c>
      <c r="N28" s="14" t="str">
        <f aca="false">IF(B28="","",N(D28)-N(F28))</f>
        <v/>
      </c>
      <c r="O28" s="16"/>
      <c r="P28" s="15" t="str">
        <f aca="false">IF(OR(B28="",N(D28)=0),"",M28/D28)</f>
        <v/>
      </c>
      <c r="Q28" s="14" t="str">
        <f aca="false">IF(B28="","",IF(OR(O28="Réalisé",O28="Abandonné"),MAX(0,N28),0))</f>
        <v/>
      </c>
      <c r="R28" s="14" t="str">
        <f aca="false">IF(B28="","",IF(O28="","Statut à renseigner",IF(AND(N(Q28)&gt;0,S28=""),"À reprendre à l’AGO",IF(AND(O28="En cours",Paramètres!$B$7-MAX(N(E28),IF(N(G28)&gt;0,2023,0),IF(N(H28)&gt;0,2024,0),IF(N(I28)&gt;0,2025,0),IF(N(J28)&gt;0,2026,0),IF(N(K28)&gt;0,2027,0),IF(N(L28)&gt;0,2028,0))&gt;=2),"Sans mouvement depuis 2 ans : vérifier",IF(N(N28)&lt;0,"Reprises supérieures aux dotations","")))))</f>
        <v/>
      </c>
      <c r="S28" s="16"/>
      <c r="T28" s="16"/>
      <c r="U28" s="16"/>
    </row>
    <row r="29" customFormat="false" ht="15" hidden="false" customHeight="false" outlineLevel="0" collapsed="false">
      <c r="A29" s="16"/>
      <c r="B29" s="16"/>
      <c r="C29" s="16"/>
      <c r="D29" s="17"/>
      <c r="E29" s="18"/>
      <c r="F29" s="17"/>
      <c r="G29" s="17"/>
      <c r="H29" s="17"/>
      <c r="I29" s="17"/>
      <c r="J29" s="17"/>
      <c r="K29" s="17"/>
      <c r="L29" s="17"/>
      <c r="M29" s="14" t="str">
        <f aca="false">IF(B29="","",SUM(G29:L29))</f>
        <v/>
      </c>
      <c r="N29" s="14" t="str">
        <f aca="false">IF(B29="","",N(D29)-N(F29))</f>
        <v/>
      </c>
      <c r="O29" s="16"/>
      <c r="P29" s="15" t="str">
        <f aca="false">IF(OR(B29="",N(D29)=0),"",M29/D29)</f>
        <v/>
      </c>
      <c r="Q29" s="14" t="str">
        <f aca="false">IF(B29="","",IF(OR(O29="Réalisé",O29="Abandonné"),MAX(0,N29),0))</f>
        <v/>
      </c>
      <c r="R29" s="14" t="str">
        <f aca="false">IF(B29="","",IF(O29="","Statut à renseigner",IF(AND(N(Q29)&gt;0,S29=""),"À reprendre à l’AGO",IF(AND(O29="En cours",Paramètres!$B$7-MAX(N(E29),IF(N(G29)&gt;0,2023,0),IF(N(H29)&gt;0,2024,0),IF(N(I29)&gt;0,2025,0),IF(N(J29)&gt;0,2026,0),IF(N(K29)&gt;0,2027,0),IF(N(L29)&gt;0,2028,0))&gt;=2),"Sans mouvement depuis 2 ans : vérifier",IF(N(N29)&lt;0,"Reprises supérieures aux dotations","")))))</f>
        <v/>
      </c>
      <c r="S29" s="16"/>
      <c r="T29" s="16"/>
      <c r="U29" s="16"/>
    </row>
    <row r="30" customFormat="false" ht="15" hidden="false" customHeight="false" outlineLevel="0" collapsed="false">
      <c r="A30" s="16"/>
      <c r="B30" s="16"/>
      <c r="C30" s="16"/>
      <c r="D30" s="17"/>
      <c r="E30" s="18"/>
      <c r="F30" s="17"/>
      <c r="G30" s="17"/>
      <c r="H30" s="17"/>
      <c r="I30" s="17"/>
      <c r="J30" s="17"/>
      <c r="K30" s="17"/>
      <c r="L30" s="17"/>
      <c r="M30" s="14" t="str">
        <f aca="false">IF(B30="","",SUM(G30:L30))</f>
        <v/>
      </c>
      <c r="N30" s="14" t="str">
        <f aca="false">IF(B30="","",N(D30)-N(F30))</f>
        <v/>
      </c>
      <c r="O30" s="16"/>
      <c r="P30" s="15" t="str">
        <f aca="false">IF(OR(B30="",N(D30)=0),"",M30/D30)</f>
        <v/>
      </c>
      <c r="Q30" s="14" t="str">
        <f aca="false">IF(B30="","",IF(OR(O30="Réalisé",O30="Abandonné"),MAX(0,N30),0))</f>
        <v/>
      </c>
      <c r="R30" s="14" t="str">
        <f aca="false">IF(B30="","",IF(O30="","Statut à renseigner",IF(AND(N(Q30)&gt;0,S30=""),"À reprendre à l’AGO",IF(AND(O30="En cours",Paramètres!$B$7-MAX(N(E30),IF(N(G30)&gt;0,2023,0),IF(N(H30)&gt;0,2024,0),IF(N(I30)&gt;0,2025,0),IF(N(J30)&gt;0,2026,0),IF(N(K30)&gt;0,2027,0),IF(N(L30)&gt;0,2028,0))&gt;=2),"Sans mouvement depuis 2 ans : vérifier",IF(N(N30)&lt;0,"Reprises supérieures aux dotations","")))))</f>
        <v/>
      </c>
      <c r="S30" s="16"/>
      <c r="T30" s="16"/>
      <c r="U30" s="16"/>
    </row>
    <row r="31" customFormat="false" ht="15" hidden="false" customHeight="false" outlineLevel="0" collapsed="false">
      <c r="A31" s="16"/>
      <c r="B31" s="16"/>
      <c r="C31" s="16"/>
      <c r="D31" s="17"/>
      <c r="E31" s="18"/>
      <c r="F31" s="17"/>
      <c r="G31" s="17"/>
      <c r="H31" s="17"/>
      <c r="I31" s="17"/>
      <c r="J31" s="17"/>
      <c r="K31" s="17"/>
      <c r="L31" s="17"/>
      <c r="M31" s="14" t="str">
        <f aca="false">IF(B31="","",SUM(G31:L31))</f>
        <v/>
      </c>
      <c r="N31" s="14" t="str">
        <f aca="false">IF(B31="","",N(D31)-N(F31))</f>
        <v/>
      </c>
      <c r="O31" s="16"/>
      <c r="P31" s="15" t="str">
        <f aca="false">IF(OR(B31="",N(D31)=0),"",M31/D31)</f>
        <v/>
      </c>
      <c r="Q31" s="14" t="str">
        <f aca="false">IF(B31="","",IF(OR(O31="Réalisé",O31="Abandonné"),MAX(0,N31),0))</f>
        <v/>
      </c>
      <c r="R31" s="14" t="str">
        <f aca="false">IF(B31="","",IF(O31="","Statut à renseigner",IF(AND(N(Q31)&gt;0,S31=""),"À reprendre à l’AGO",IF(AND(O31="En cours",Paramètres!$B$7-MAX(N(E31),IF(N(G31)&gt;0,2023,0),IF(N(H31)&gt;0,2024,0),IF(N(I31)&gt;0,2025,0),IF(N(J31)&gt;0,2026,0),IF(N(K31)&gt;0,2027,0),IF(N(L31)&gt;0,2028,0))&gt;=2),"Sans mouvement depuis 2 ans : vérifier",IF(N(N31)&lt;0,"Reprises supérieures aux dotations","")))))</f>
        <v/>
      </c>
      <c r="S31" s="16"/>
      <c r="T31" s="16"/>
      <c r="U31" s="16"/>
    </row>
    <row r="32" customFormat="false" ht="15" hidden="false" customHeight="false" outlineLevel="0" collapsed="false">
      <c r="B32" s="9" t="s">
        <v>81</v>
      </c>
      <c r="D32" s="19" t="n">
        <f aca="false">SUM(D7:D31)</f>
        <v>100000</v>
      </c>
      <c r="F32" s="19" t="n">
        <f aca="false">SUM(F7:F31)</f>
        <v>0</v>
      </c>
      <c r="G32" s="19" t="n">
        <f aca="false">SUM(G7:G31)</f>
        <v>0</v>
      </c>
      <c r="H32" s="19" t="n">
        <f aca="false">SUM(H7:H31)</f>
        <v>0</v>
      </c>
      <c r="I32" s="19" t="n">
        <f aca="false">SUM(I7:I31)</f>
        <v>0</v>
      </c>
      <c r="J32" s="19" t="n">
        <f aca="false">SUM(J7:J31)</f>
        <v>168500</v>
      </c>
      <c r="K32" s="19" t="n">
        <f aca="false">SUM(K7:K31)</f>
        <v>0</v>
      </c>
      <c r="L32" s="19" t="n">
        <f aca="false">SUM(L7:L31)</f>
        <v>0</v>
      </c>
      <c r="M32" s="19" t="n">
        <f aca="false">SUM(M7:M31)</f>
        <v>168500</v>
      </c>
      <c r="N32" s="19" t="n">
        <f aca="false">SUM(N7:N31)</f>
        <v>100000</v>
      </c>
      <c r="Q32" s="19" t="n">
        <f aca="false">SUM(Q7:Q31)</f>
        <v>32000</v>
      </c>
    </row>
    <row r="34" customFormat="false" ht="15" hidden="false" customHeight="false" outlineLevel="0" collapsed="false">
      <c r="A34" s="4" t="s">
        <v>82</v>
      </c>
    </row>
    <row r="35" customFormat="false" ht="15" hidden="false" customHeight="false" outlineLevel="0" collapsed="false">
      <c r="A35" s="4" t="s">
        <v>83</v>
      </c>
    </row>
    <row r="36" customFormat="false" ht="15" hidden="false" customHeight="false" outlineLevel="0" collapsed="false">
      <c r="A36" s="4" t="s">
        <v>84</v>
      </c>
    </row>
    <row r="38" customFormat="false" ht="15" hidden="false" customHeight="false" outlineLevel="0" collapsed="false">
      <c r="A38" s="7" t="s">
        <v>26</v>
      </c>
    </row>
    <row r="39" customFormat="false" ht="15" hidden="false" customHeight="false" outlineLevel="0" collapsed="false">
      <c r="A39" s="8" t="s">
        <v>27</v>
      </c>
    </row>
  </sheetData>
  <conditionalFormatting sqref="R7:R31">
    <cfRule type="expression" priority="2" aboveAverage="0" equalAverage="0" bottom="0" percent="0" rank="0" text="" dxfId="0">
      <formula>LEFT(R7,4)="Sans"</formula>
    </cfRule>
    <cfRule type="expression" priority="3" aboveAverage="0" equalAverage="0" bottom="0" percent="0" rank="0" text="" dxfId="1">
      <formula>LEFT(R7,2)="À "</formula>
    </cfRule>
    <cfRule type="expression" priority="4" aboveAverage="0" equalAverage="0" bottom="0" percent="0" rank="0" text="" dxfId="2">
      <formula>LEFT(R7,8)="Reprises"</formula>
    </cfRule>
  </conditionalFormatting>
  <dataValidations count="2">
    <dataValidation allowBlank="true" errorStyle="stop" operator="between" showDropDown="false" showErrorMessage="false" showInputMessage="false" sqref="O7:O31" type="list">
      <formula1>"En cours,Réalisé,Abandonné"</formula1>
      <formula2>0</formula2>
    </dataValidation>
    <dataValidation allowBlank="true" errorStyle="stop" operator="between" showDropDown="false" showErrorMessage="false" showInputMessage="false" sqref="T7:T31" type="list">
      <formula1>"Reprise en report à nouveau,Réaffectation à un autre projet,Maintien (à justifier)"</formula1>
      <formula2>0</formula2>
    </dataValidation>
  </dataValidations>
  <printOptions headings="false" gridLines="false" gridLinesSet="true" horizontalCentered="false" verticalCentered="false"/>
  <pageMargins left="0.75" right="0.75"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&amp;CSamuel PETE — Mon Asso Cultuelle — E20 — monassocultuelle.com</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51"/>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6"/>
    <col collapsed="false" customWidth="true" hidden="false" outlineLevel="0" max="2" min="2" style="0" width="52"/>
    <col collapsed="false" customWidth="true" hidden="false" outlineLevel="0" max="3" min="3" style="0" width="22"/>
    <col collapsed="false" customWidth="true" hidden="false" outlineLevel="0" max="4" min="4" style="0" width="26"/>
    <col collapsed="false" customWidth="true" hidden="false" outlineLevel="0" max="5" min="5" style="0" width="18"/>
  </cols>
  <sheetData>
    <row r="1" customFormat="false" ht="15" hidden="false" customHeight="false" outlineLevel="0" collapsed="false">
      <c r="A1" s="1" t="s">
        <v>0</v>
      </c>
    </row>
    <row r="2" customFormat="false" ht="19.7" hidden="false" customHeight="false" outlineLevel="0" collapsed="false">
      <c r="A2" s="2" t="s">
        <v>85</v>
      </c>
    </row>
    <row r="3" customFormat="false" ht="15" hidden="false" customHeight="false" outlineLevel="0" collapsed="false">
      <c r="A3" s="3" t="s">
        <v>86</v>
      </c>
    </row>
    <row r="4" customFormat="false" ht="15" hidden="false" customHeight="false" outlineLevel="0" collapsed="false">
      <c r="A4" s="4" t="s">
        <v>3</v>
      </c>
    </row>
    <row r="6" customFormat="false" ht="30" hidden="false" customHeight="true" outlineLevel="0" collapsed="false">
      <c r="A6" s="13"/>
      <c r="B6" s="13" t="s">
        <v>87</v>
      </c>
      <c r="C6" s="13" t="s">
        <v>88</v>
      </c>
      <c r="D6" s="13"/>
      <c r="E6" s="13"/>
    </row>
    <row r="7" customFormat="false" ht="15" hidden="false" customHeight="false" outlineLevel="0" collapsed="false">
      <c r="B7" s="20" t="s">
        <v>89</v>
      </c>
      <c r="C7" s="21" t="n">
        <f aca="false">COUNTA('Suivi des réserves'!$B$7:$B$31)</f>
        <v>4</v>
      </c>
    </row>
    <row r="8" customFormat="false" ht="15" hidden="false" customHeight="false" outlineLevel="0" collapsed="false">
      <c r="B8" s="9" t="s">
        <v>90</v>
      </c>
      <c r="C8" s="14" t="n">
        <f aca="false">SUM('Suivi des réserves'!$N$7:$N$31)</f>
        <v>100000</v>
      </c>
    </row>
    <row r="9" customFormat="false" ht="15" hidden="false" customHeight="false" outlineLevel="0" collapsed="false">
      <c r="B9" s="20" t="s">
        <v>91</v>
      </c>
      <c r="C9" s="14" t="n">
        <f aca="false">SUMIF('Suivi des réserves'!$O$7:$O$31,"En cours",'Suivi des réserves'!$N$7:$N$31)</f>
        <v>68000</v>
      </c>
    </row>
    <row r="10" customFormat="false" ht="15" hidden="false" customHeight="false" outlineLevel="0" collapsed="false">
      <c r="B10" s="20" t="s">
        <v>92</v>
      </c>
      <c r="C10" s="14" t="n">
        <f aca="false">SUM('Suivi des réserves'!$Q$7:$Q$31)</f>
        <v>32000</v>
      </c>
    </row>
    <row r="11" customFormat="false" ht="15" hidden="false" customHeight="false" outlineLevel="0" collapsed="false">
      <c r="B11" s="20" t="s">
        <v>93</v>
      </c>
      <c r="C11" s="21" t="n">
        <f aca="false">COUNTIF('Suivi des réserves'!$R$7:$R$31,"Sans*")</f>
        <v>1</v>
      </c>
    </row>
    <row r="12" customFormat="false" ht="15" hidden="false" customHeight="false" outlineLevel="0" collapsed="false">
      <c r="B12" s="20" t="s">
        <v>94</v>
      </c>
      <c r="C12" s="14" t="n">
        <f aca="false">Paramètres!$B$9</f>
        <v>64000</v>
      </c>
    </row>
    <row r="13" customFormat="false" ht="15" hidden="false" customHeight="false" outlineLevel="0" collapsed="false">
      <c r="B13" s="20" t="s">
        <v>95</v>
      </c>
      <c r="C13" s="14" t="n">
        <f aca="false">Paramètres!$B$10</f>
        <v>6000</v>
      </c>
    </row>
    <row r="14" customFormat="false" ht="15" hidden="false" customHeight="false" outlineLevel="0" collapsed="false">
      <c r="B14" s="9" t="s">
        <v>96</v>
      </c>
      <c r="C14" s="14" t="n">
        <f aca="false">C12-C13</f>
        <v>58000</v>
      </c>
    </row>
    <row r="15" customFormat="false" ht="23.85" hidden="false" customHeight="false" outlineLevel="0" collapsed="false">
      <c r="B15" s="9" t="s">
        <v>97</v>
      </c>
      <c r="C15" s="9" t="str">
        <f aca="false">IF(C14&gt;=C9,"Oui","Non : manque "&amp;TEXT(C9-C14,"# ##0")&amp;" € (projet déjà payé en partie ? à expliquer)")</f>
        <v>Non : manque 10 000 € (projet déjà payé en partie ? à expliquer)</v>
      </c>
      <c r="D15" s="9"/>
      <c r="E15" s="9"/>
    </row>
    <row r="16" customFormat="false" ht="15" hidden="false" customHeight="false" outlineLevel="0" collapsed="false">
      <c r="B16" s="9" t="s">
        <v>98</v>
      </c>
      <c r="C16" s="9" t="str">
        <f aca="false">IF(C11&gt;0,"À examiner : réserve(s) sans mouvement depuis 2 ans",IF(C10&gt;0,"À faire : voter la reprise de "&amp;TEXT(C10,"# ##0")&amp;" € à l’AGO","Suivi à jour"))</f>
        <v>À examiner : réserve(s) sans mouvement depuis 2 ans</v>
      </c>
      <c r="D16" s="9"/>
      <c r="E16" s="9"/>
    </row>
    <row r="18" customFormat="false" ht="15" hidden="false" customHeight="true" outlineLevel="0" collapsed="false">
      <c r="A18" s="22" t="s">
        <v>99</v>
      </c>
      <c r="B18" s="22"/>
      <c r="C18" s="22"/>
      <c r="D18" s="22"/>
      <c r="E18" s="22"/>
    </row>
    <row r="19" customFormat="false" ht="30" hidden="false" customHeight="true" outlineLevel="0" collapsed="false">
      <c r="A19" s="13" t="s">
        <v>100</v>
      </c>
      <c r="B19" s="13" t="s">
        <v>101</v>
      </c>
      <c r="C19" s="13" t="s">
        <v>102</v>
      </c>
      <c r="D19" s="13" t="s">
        <v>103</v>
      </c>
      <c r="E19" s="13" t="s">
        <v>60</v>
      </c>
    </row>
    <row r="20" customFormat="false" ht="23.85" hidden="false" customHeight="false" outlineLevel="0" collapsed="false">
      <c r="A20" s="20" t="str">
        <f aca="false">IF(N('Suivi des réserves'!Q7)&gt;0,'Suivi des réserves'!A7,"")</f>
        <v>10681</v>
      </c>
      <c r="B20" s="20" t="str">
        <f aca="false">IF(N('Suivi des réserves'!Q7)&gt;0,"Reprise — "&amp;'Suivi des réserves'!B7,"")</f>
        <v>Reprise — Rénovation de la salle des cultes pour enfants</v>
      </c>
      <c r="C20" s="14" t="n">
        <f aca="false">IF(N('Suivi des réserves'!Q7)&gt;0,'Suivi des réserves'!Q7,"")</f>
        <v>20000</v>
      </c>
      <c r="D20" s="20" t="str">
        <f aca="false">IF(N('Suivi des réserves'!Q7)&gt;0,IF('Suivi des réserves'!T7="Réaffectation à un autre projet","1068 (nouveau sous-compte)","110 (ou 119 s’il est débiteur)"),"")</f>
        <v>110 (ou 119 s’il est débiteur)</v>
      </c>
      <c r="E20" s="20" t="str">
        <f aca="false">IF(N('Suivi des réserves'!Q7)&gt;0,IF('Suivi des réserves'!T7="","À décider",'Suivi des réserves'!T7),"")</f>
        <v>Reprise en report à nouveau</v>
      </c>
    </row>
    <row r="21" customFormat="false" ht="23.85" hidden="false" customHeight="false" outlineLevel="0" collapsed="false">
      <c r="A21" s="20" t="str">
        <f aca="false">IF(N('Suivi des réserves'!Q8)&gt;0,'Suivi des réserves'!A8,"")</f>
        <v>10682</v>
      </c>
      <c r="B21" s="20" t="str">
        <f aca="false">IF(N('Suivi des réserves'!Q8)&gt;0,"Reprise — "&amp;'Suivi des réserves'!B8,"")</f>
        <v>Reprise — Extension du parking</v>
      </c>
      <c r="C21" s="14" t="n">
        <f aca="false">IF(N('Suivi des réserves'!Q8)&gt;0,'Suivi des réserves'!Q8,"")</f>
        <v>12000</v>
      </c>
      <c r="D21" s="20" t="str">
        <f aca="false">IF(N('Suivi des réserves'!Q8)&gt;0,IF('Suivi des réserves'!T8="Réaffectation à un autre projet","1068 (nouveau sous-compte)","110 (ou 119 s’il est débiteur)"),"")</f>
        <v>110 (ou 119 s’il est débiteur)</v>
      </c>
      <c r="E21" s="20" t="str">
        <f aca="false">IF(N('Suivi des réserves'!Q8)&gt;0,IF('Suivi des réserves'!T8="","À décider",'Suivi des réserves'!T8),"")</f>
        <v>Reprise en report à nouveau</v>
      </c>
    </row>
    <row r="22" customFormat="false" ht="15" hidden="false" customHeight="false" outlineLevel="0" collapsed="false">
      <c r="A22" s="20" t="str">
        <f aca="false">IF(N('Suivi des réserves'!Q9)&gt;0,'Suivi des réserves'!A9,"")</f>
        <v/>
      </c>
      <c r="B22" s="20" t="str">
        <f aca="false">IF(N('Suivi des réserves'!Q9)&gt;0,"Reprise — "&amp;'Suivi des réserves'!B9,"")</f>
        <v/>
      </c>
      <c r="C22" s="14" t="str">
        <f aca="false">IF(N('Suivi des réserves'!Q9)&gt;0,'Suivi des réserves'!Q9,"")</f>
        <v/>
      </c>
      <c r="D22" s="20" t="str">
        <f aca="false">IF(N('Suivi des réserves'!Q9)&gt;0,IF('Suivi des réserves'!T9="Réaffectation à un autre projet","1068 (nouveau sous-compte)","110 (ou 119 s’il est débiteur)"),"")</f>
        <v/>
      </c>
      <c r="E22" s="20" t="str">
        <f aca="false">IF(N('Suivi des réserves'!Q9)&gt;0,IF('Suivi des réserves'!T9="","À décider",'Suivi des réserves'!T9),"")</f>
        <v/>
      </c>
    </row>
    <row r="23" customFormat="false" ht="15" hidden="false" customHeight="false" outlineLevel="0" collapsed="false">
      <c r="A23" s="20" t="str">
        <f aca="false">IF(N('Suivi des réserves'!Q10)&gt;0,'Suivi des réserves'!A10,"")</f>
        <v/>
      </c>
      <c r="B23" s="20" t="str">
        <f aca="false">IF(N('Suivi des réserves'!Q10)&gt;0,"Reprise — "&amp;'Suivi des réserves'!B10,"")</f>
        <v/>
      </c>
      <c r="C23" s="14" t="str">
        <f aca="false">IF(N('Suivi des réserves'!Q10)&gt;0,'Suivi des réserves'!Q10,"")</f>
        <v/>
      </c>
      <c r="D23" s="20" t="str">
        <f aca="false">IF(N('Suivi des réserves'!Q10)&gt;0,IF('Suivi des réserves'!T10="Réaffectation à un autre projet","1068 (nouveau sous-compte)","110 (ou 119 s’il est débiteur)"),"")</f>
        <v/>
      </c>
      <c r="E23" s="20" t="str">
        <f aca="false">IF(N('Suivi des réserves'!Q10)&gt;0,IF('Suivi des réserves'!T10="","À décider",'Suivi des réserves'!T10),"")</f>
        <v/>
      </c>
    </row>
    <row r="24" customFormat="false" ht="15" hidden="false" customHeight="false" outlineLevel="0" collapsed="false">
      <c r="A24" s="20" t="str">
        <f aca="false">IF(N('Suivi des réserves'!Q11)&gt;0,'Suivi des réserves'!A11,"")</f>
        <v/>
      </c>
      <c r="B24" s="20" t="str">
        <f aca="false">IF(N('Suivi des réserves'!Q11)&gt;0,"Reprise — "&amp;'Suivi des réserves'!B11,"")</f>
        <v/>
      </c>
      <c r="C24" s="14" t="str">
        <f aca="false">IF(N('Suivi des réserves'!Q11)&gt;0,'Suivi des réserves'!Q11,"")</f>
        <v/>
      </c>
      <c r="D24" s="20" t="str">
        <f aca="false">IF(N('Suivi des réserves'!Q11)&gt;0,IF('Suivi des réserves'!T11="Réaffectation à un autre projet","1068 (nouveau sous-compte)","110 (ou 119 s’il est débiteur)"),"")</f>
        <v/>
      </c>
      <c r="E24" s="20" t="str">
        <f aca="false">IF(N('Suivi des réserves'!Q11)&gt;0,IF('Suivi des réserves'!T11="","À décider",'Suivi des réserves'!T11),"")</f>
        <v/>
      </c>
    </row>
    <row r="25" customFormat="false" ht="15" hidden="false" customHeight="false" outlineLevel="0" collapsed="false">
      <c r="A25" s="20" t="str">
        <f aca="false">IF(N('Suivi des réserves'!Q12)&gt;0,'Suivi des réserves'!A12,"")</f>
        <v/>
      </c>
      <c r="B25" s="20" t="str">
        <f aca="false">IF(N('Suivi des réserves'!Q12)&gt;0,"Reprise — "&amp;'Suivi des réserves'!B12,"")</f>
        <v/>
      </c>
      <c r="C25" s="14" t="str">
        <f aca="false">IF(N('Suivi des réserves'!Q12)&gt;0,'Suivi des réserves'!Q12,"")</f>
        <v/>
      </c>
      <c r="D25" s="20" t="str">
        <f aca="false">IF(N('Suivi des réserves'!Q12)&gt;0,IF('Suivi des réserves'!T12="Réaffectation à un autre projet","1068 (nouveau sous-compte)","110 (ou 119 s’il est débiteur)"),"")</f>
        <v/>
      </c>
      <c r="E25" s="20" t="str">
        <f aca="false">IF(N('Suivi des réserves'!Q12)&gt;0,IF('Suivi des réserves'!T12="","À décider",'Suivi des réserves'!T12),"")</f>
        <v/>
      </c>
    </row>
    <row r="26" customFormat="false" ht="15" hidden="false" customHeight="false" outlineLevel="0" collapsed="false">
      <c r="A26" s="20" t="str">
        <f aca="false">IF(N('Suivi des réserves'!Q13)&gt;0,'Suivi des réserves'!A13,"")</f>
        <v/>
      </c>
      <c r="B26" s="20" t="str">
        <f aca="false">IF(N('Suivi des réserves'!Q13)&gt;0,"Reprise — "&amp;'Suivi des réserves'!B13,"")</f>
        <v/>
      </c>
      <c r="C26" s="14" t="str">
        <f aca="false">IF(N('Suivi des réserves'!Q13)&gt;0,'Suivi des réserves'!Q13,"")</f>
        <v/>
      </c>
      <c r="D26" s="20" t="str">
        <f aca="false">IF(N('Suivi des réserves'!Q13)&gt;0,IF('Suivi des réserves'!T13="Réaffectation à un autre projet","1068 (nouveau sous-compte)","110 (ou 119 s’il est débiteur)"),"")</f>
        <v/>
      </c>
      <c r="E26" s="20" t="str">
        <f aca="false">IF(N('Suivi des réserves'!Q13)&gt;0,IF('Suivi des réserves'!T13="","À décider",'Suivi des réserves'!T13),"")</f>
        <v/>
      </c>
    </row>
    <row r="27" customFormat="false" ht="15" hidden="false" customHeight="false" outlineLevel="0" collapsed="false">
      <c r="A27" s="20" t="str">
        <f aca="false">IF(N('Suivi des réserves'!Q14)&gt;0,'Suivi des réserves'!A14,"")</f>
        <v/>
      </c>
      <c r="B27" s="20" t="str">
        <f aca="false">IF(N('Suivi des réserves'!Q14)&gt;0,"Reprise — "&amp;'Suivi des réserves'!B14,"")</f>
        <v/>
      </c>
      <c r="C27" s="14" t="str">
        <f aca="false">IF(N('Suivi des réserves'!Q14)&gt;0,'Suivi des réserves'!Q14,"")</f>
        <v/>
      </c>
      <c r="D27" s="20" t="str">
        <f aca="false">IF(N('Suivi des réserves'!Q14)&gt;0,IF('Suivi des réserves'!T14="Réaffectation à un autre projet","1068 (nouveau sous-compte)","110 (ou 119 s’il est débiteur)"),"")</f>
        <v/>
      </c>
      <c r="E27" s="20" t="str">
        <f aca="false">IF(N('Suivi des réserves'!Q14)&gt;0,IF('Suivi des réserves'!T14="","À décider",'Suivi des réserves'!T14),"")</f>
        <v/>
      </c>
    </row>
    <row r="28" customFormat="false" ht="15" hidden="false" customHeight="false" outlineLevel="0" collapsed="false">
      <c r="A28" s="20" t="str">
        <f aca="false">IF(N('Suivi des réserves'!Q15)&gt;0,'Suivi des réserves'!A15,"")</f>
        <v/>
      </c>
      <c r="B28" s="20" t="str">
        <f aca="false">IF(N('Suivi des réserves'!Q15)&gt;0,"Reprise — "&amp;'Suivi des réserves'!B15,"")</f>
        <v/>
      </c>
      <c r="C28" s="14" t="str">
        <f aca="false">IF(N('Suivi des réserves'!Q15)&gt;0,'Suivi des réserves'!Q15,"")</f>
        <v/>
      </c>
      <c r="D28" s="20" t="str">
        <f aca="false">IF(N('Suivi des réserves'!Q15)&gt;0,IF('Suivi des réserves'!T15="Réaffectation à un autre projet","1068 (nouveau sous-compte)","110 (ou 119 s’il est débiteur)"),"")</f>
        <v/>
      </c>
      <c r="E28" s="20" t="str">
        <f aca="false">IF(N('Suivi des réserves'!Q15)&gt;0,IF('Suivi des réserves'!T15="","À décider",'Suivi des réserves'!T15),"")</f>
        <v/>
      </c>
    </row>
    <row r="29" customFormat="false" ht="15" hidden="false" customHeight="false" outlineLevel="0" collapsed="false">
      <c r="A29" s="20" t="str">
        <f aca="false">IF(N('Suivi des réserves'!Q16)&gt;0,'Suivi des réserves'!A16,"")</f>
        <v/>
      </c>
      <c r="B29" s="20" t="str">
        <f aca="false">IF(N('Suivi des réserves'!Q16)&gt;0,"Reprise — "&amp;'Suivi des réserves'!B16,"")</f>
        <v/>
      </c>
      <c r="C29" s="14" t="str">
        <f aca="false">IF(N('Suivi des réserves'!Q16)&gt;0,'Suivi des réserves'!Q16,"")</f>
        <v/>
      </c>
      <c r="D29" s="20" t="str">
        <f aca="false">IF(N('Suivi des réserves'!Q16)&gt;0,IF('Suivi des réserves'!T16="Réaffectation à un autre projet","1068 (nouveau sous-compte)","110 (ou 119 s’il est débiteur)"),"")</f>
        <v/>
      </c>
      <c r="E29" s="20" t="str">
        <f aca="false">IF(N('Suivi des réserves'!Q16)&gt;0,IF('Suivi des réserves'!T16="","À décider",'Suivi des réserves'!T16),"")</f>
        <v/>
      </c>
    </row>
    <row r="30" customFormat="false" ht="15" hidden="false" customHeight="false" outlineLevel="0" collapsed="false">
      <c r="A30" s="20" t="str">
        <f aca="false">IF(N('Suivi des réserves'!Q17)&gt;0,'Suivi des réserves'!A17,"")</f>
        <v/>
      </c>
      <c r="B30" s="20" t="str">
        <f aca="false">IF(N('Suivi des réserves'!Q17)&gt;0,"Reprise — "&amp;'Suivi des réserves'!B17,"")</f>
        <v/>
      </c>
      <c r="C30" s="14" t="str">
        <f aca="false">IF(N('Suivi des réserves'!Q17)&gt;0,'Suivi des réserves'!Q17,"")</f>
        <v/>
      </c>
      <c r="D30" s="20" t="str">
        <f aca="false">IF(N('Suivi des réserves'!Q17)&gt;0,IF('Suivi des réserves'!T17="Réaffectation à un autre projet","1068 (nouveau sous-compte)","110 (ou 119 s’il est débiteur)"),"")</f>
        <v/>
      </c>
      <c r="E30" s="20" t="str">
        <f aca="false">IF(N('Suivi des réserves'!Q17)&gt;0,IF('Suivi des réserves'!T17="","À décider",'Suivi des réserves'!T17),"")</f>
        <v/>
      </c>
    </row>
    <row r="31" customFormat="false" ht="15" hidden="false" customHeight="false" outlineLevel="0" collapsed="false">
      <c r="A31" s="20" t="str">
        <f aca="false">IF(N('Suivi des réserves'!Q18)&gt;0,'Suivi des réserves'!A18,"")</f>
        <v/>
      </c>
      <c r="B31" s="20" t="str">
        <f aca="false">IF(N('Suivi des réserves'!Q18)&gt;0,"Reprise — "&amp;'Suivi des réserves'!B18,"")</f>
        <v/>
      </c>
      <c r="C31" s="14" t="str">
        <f aca="false">IF(N('Suivi des réserves'!Q18)&gt;0,'Suivi des réserves'!Q18,"")</f>
        <v/>
      </c>
      <c r="D31" s="20" t="str">
        <f aca="false">IF(N('Suivi des réserves'!Q18)&gt;0,IF('Suivi des réserves'!T18="Réaffectation à un autre projet","1068 (nouveau sous-compte)","110 (ou 119 s’il est débiteur)"),"")</f>
        <v/>
      </c>
      <c r="E31" s="20" t="str">
        <f aca="false">IF(N('Suivi des réserves'!Q18)&gt;0,IF('Suivi des réserves'!T18="","À décider",'Suivi des réserves'!T18),"")</f>
        <v/>
      </c>
    </row>
    <row r="32" customFormat="false" ht="15" hidden="false" customHeight="false" outlineLevel="0" collapsed="false">
      <c r="A32" s="20" t="str">
        <f aca="false">IF(N('Suivi des réserves'!Q19)&gt;0,'Suivi des réserves'!A19,"")</f>
        <v/>
      </c>
      <c r="B32" s="20" t="str">
        <f aca="false">IF(N('Suivi des réserves'!Q19)&gt;0,"Reprise — "&amp;'Suivi des réserves'!B19,"")</f>
        <v/>
      </c>
      <c r="C32" s="14" t="str">
        <f aca="false">IF(N('Suivi des réserves'!Q19)&gt;0,'Suivi des réserves'!Q19,"")</f>
        <v/>
      </c>
      <c r="D32" s="20" t="str">
        <f aca="false">IF(N('Suivi des réserves'!Q19)&gt;0,IF('Suivi des réserves'!T19="Réaffectation à un autre projet","1068 (nouveau sous-compte)","110 (ou 119 s’il est débiteur)"),"")</f>
        <v/>
      </c>
      <c r="E32" s="20" t="str">
        <f aca="false">IF(N('Suivi des réserves'!Q19)&gt;0,IF('Suivi des réserves'!T19="","À décider",'Suivi des réserves'!T19),"")</f>
        <v/>
      </c>
    </row>
    <row r="33" customFormat="false" ht="15" hidden="false" customHeight="false" outlineLevel="0" collapsed="false">
      <c r="A33" s="20" t="str">
        <f aca="false">IF(N('Suivi des réserves'!Q20)&gt;0,'Suivi des réserves'!A20,"")</f>
        <v/>
      </c>
      <c r="B33" s="20" t="str">
        <f aca="false">IF(N('Suivi des réserves'!Q20)&gt;0,"Reprise — "&amp;'Suivi des réserves'!B20,"")</f>
        <v/>
      </c>
      <c r="C33" s="14" t="str">
        <f aca="false">IF(N('Suivi des réserves'!Q20)&gt;0,'Suivi des réserves'!Q20,"")</f>
        <v/>
      </c>
      <c r="D33" s="20" t="str">
        <f aca="false">IF(N('Suivi des réserves'!Q20)&gt;0,IF('Suivi des réserves'!T20="Réaffectation à un autre projet","1068 (nouveau sous-compte)","110 (ou 119 s’il est débiteur)"),"")</f>
        <v/>
      </c>
      <c r="E33" s="20" t="str">
        <f aca="false">IF(N('Suivi des réserves'!Q20)&gt;0,IF('Suivi des réserves'!T20="","À décider",'Suivi des réserves'!T20),"")</f>
        <v/>
      </c>
    </row>
    <row r="34" customFormat="false" ht="15" hidden="false" customHeight="false" outlineLevel="0" collapsed="false">
      <c r="A34" s="20" t="str">
        <f aca="false">IF(N('Suivi des réserves'!Q21)&gt;0,'Suivi des réserves'!A21,"")</f>
        <v/>
      </c>
      <c r="B34" s="20" t="str">
        <f aca="false">IF(N('Suivi des réserves'!Q21)&gt;0,"Reprise — "&amp;'Suivi des réserves'!B21,"")</f>
        <v/>
      </c>
      <c r="C34" s="14" t="str">
        <f aca="false">IF(N('Suivi des réserves'!Q21)&gt;0,'Suivi des réserves'!Q21,"")</f>
        <v/>
      </c>
      <c r="D34" s="20" t="str">
        <f aca="false">IF(N('Suivi des réserves'!Q21)&gt;0,IF('Suivi des réserves'!T21="Réaffectation à un autre projet","1068 (nouveau sous-compte)","110 (ou 119 s’il est débiteur)"),"")</f>
        <v/>
      </c>
      <c r="E34" s="20" t="str">
        <f aca="false">IF(N('Suivi des réserves'!Q21)&gt;0,IF('Suivi des réserves'!T21="","À décider",'Suivi des réserves'!T21),"")</f>
        <v/>
      </c>
    </row>
    <row r="35" customFormat="false" ht="15" hidden="false" customHeight="false" outlineLevel="0" collapsed="false">
      <c r="A35" s="20" t="str">
        <f aca="false">IF(N('Suivi des réserves'!Q22)&gt;0,'Suivi des réserves'!A22,"")</f>
        <v/>
      </c>
      <c r="B35" s="20" t="str">
        <f aca="false">IF(N('Suivi des réserves'!Q22)&gt;0,"Reprise — "&amp;'Suivi des réserves'!B22,"")</f>
        <v/>
      </c>
      <c r="C35" s="14" t="str">
        <f aca="false">IF(N('Suivi des réserves'!Q22)&gt;0,'Suivi des réserves'!Q22,"")</f>
        <v/>
      </c>
      <c r="D35" s="20" t="str">
        <f aca="false">IF(N('Suivi des réserves'!Q22)&gt;0,IF('Suivi des réserves'!T22="Réaffectation à un autre projet","1068 (nouveau sous-compte)","110 (ou 119 s’il est débiteur)"),"")</f>
        <v/>
      </c>
      <c r="E35" s="20" t="str">
        <f aca="false">IF(N('Suivi des réserves'!Q22)&gt;0,IF('Suivi des réserves'!T22="","À décider",'Suivi des réserves'!T22),"")</f>
        <v/>
      </c>
    </row>
    <row r="36" customFormat="false" ht="15" hidden="false" customHeight="false" outlineLevel="0" collapsed="false">
      <c r="A36" s="20" t="str">
        <f aca="false">IF(N('Suivi des réserves'!Q23)&gt;0,'Suivi des réserves'!A23,"")</f>
        <v/>
      </c>
      <c r="B36" s="20" t="str">
        <f aca="false">IF(N('Suivi des réserves'!Q23)&gt;0,"Reprise — "&amp;'Suivi des réserves'!B23,"")</f>
        <v/>
      </c>
      <c r="C36" s="14" t="str">
        <f aca="false">IF(N('Suivi des réserves'!Q23)&gt;0,'Suivi des réserves'!Q23,"")</f>
        <v/>
      </c>
      <c r="D36" s="20" t="str">
        <f aca="false">IF(N('Suivi des réserves'!Q23)&gt;0,IF('Suivi des réserves'!T23="Réaffectation à un autre projet","1068 (nouveau sous-compte)","110 (ou 119 s’il est débiteur)"),"")</f>
        <v/>
      </c>
      <c r="E36" s="20" t="str">
        <f aca="false">IF(N('Suivi des réserves'!Q23)&gt;0,IF('Suivi des réserves'!T23="","À décider",'Suivi des réserves'!T23),"")</f>
        <v/>
      </c>
    </row>
    <row r="37" customFormat="false" ht="15" hidden="false" customHeight="false" outlineLevel="0" collapsed="false">
      <c r="A37" s="20" t="str">
        <f aca="false">IF(N('Suivi des réserves'!Q24)&gt;0,'Suivi des réserves'!A24,"")</f>
        <v/>
      </c>
      <c r="B37" s="20" t="str">
        <f aca="false">IF(N('Suivi des réserves'!Q24)&gt;0,"Reprise — "&amp;'Suivi des réserves'!B24,"")</f>
        <v/>
      </c>
      <c r="C37" s="14" t="str">
        <f aca="false">IF(N('Suivi des réserves'!Q24)&gt;0,'Suivi des réserves'!Q24,"")</f>
        <v/>
      </c>
      <c r="D37" s="20" t="str">
        <f aca="false">IF(N('Suivi des réserves'!Q24)&gt;0,IF('Suivi des réserves'!T24="Réaffectation à un autre projet","1068 (nouveau sous-compte)","110 (ou 119 s’il est débiteur)"),"")</f>
        <v/>
      </c>
      <c r="E37" s="20" t="str">
        <f aca="false">IF(N('Suivi des réserves'!Q24)&gt;0,IF('Suivi des réserves'!T24="","À décider",'Suivi des réserves'!T24),"")</f>
        <v/>
      </c>
    </row>
    <row r="38" customFormat="false" ht="15" hidden="false" customHeight="false" outlineLevel="0" collapsed="false">
      <c r="A38" s="20" t="str">
        <f aca="false">IF(N('Suivi des réserves'!Q25)&gt;0,'Suivi des réserves'!A25,"")</f>
        <v/>
      </c>
      <c r="B38" s="20" t="str">
        <f aca="false">IF(N('Suivi des réserves'!Q25)&gt;0,"Reprise — "&amp;'Suivi des réserves'!B25,"")</f>
        <v/>
      </c>
      <c r="C38" s="14" t="str">
        <f aca="false">IF(N('Suivi des réserves'!Q25)&gt;0,'Suivi des réserves'!Q25,"")</f>
        <v/>
      </c>
      <c r="D38" s="20" t="str">
        <f aca="false">IF(N('Suivi des réserves'!Q25)&gt;0,IF('Suivi des réserves'!T25="Réaffectation à un autre projet","1068 (nouveau sous-compte)","110 (ou 119 s’il est débiteur)"),"")</f>
        <v/>
      </c>
      <c r="E38" s="20" t="str">
        <f aca="false">IF(N('Suivi des réserves'!Q25)&gt;0,IF('Suivi des réserves'!T25="","À décider",'Suivi des réserves'!T25),"")</f>
        <v/>
      </c>
    </row>
    <row r="39" customFormat="false" ht="15" hidden="false" customHeight="false" outlineLevel="0" collapsed="false">
      <c r="A39" s="20" t="str">
        <f aca="false">IF(N('Suivi des réserves'!Q26)&gt;0,'Suivi des réserves'!A26,"")</f>
        <v/>
      </c>
      <c r="B39" s="20" t="str">
        <f aca="false">IF(N('Suivi des réserves'!Q26)&gt;0,"Reprise — "&amp;'Suivi des réserves'!B26,"")</f>
        <v/>
      </c>
      <c r="C39" s="14" t="str">
        <f aca="false">IF(N('Suivi des réserves'!Q26)&gt;0,'Suivi des réserves'!Q26,"")</f>
        <v/>
      </c>
      <c r="D39" s="20" t="str">
        <f aca="false">IF(N('Suivi des réserves'!Q26)&gt;0,IF('Suivi des réserves'!T26="Réaffectation à un autre projet","1068 (nouveau sous-compte)","110 (ou 119 s’il est débiteur)"),"")</f>
        <v/>
      </c>
      <c r="E39" s="20" t="str">
        <f aca="false">IF(N('Suivi des réserves'!Q26)&gt;0,IF('Suivi des réserves'!T26="","À décider",'Suivi des réserves'!T26),"")</f>
        <v/>
      </c>
    </row>
    <row r="40" customFormat="false" ht="15" hidden="false" customHeight="false" outlineLevel="0" collapsed="false">
      <c r="A40" s="20" t="str">
        <f aca="false">IF(N('Suivi des réserves'!Q27)&gt;0,'Suivi des réserves'!A27,"")</f>
        <v/>
      </c>
      <c r="B40" s="20" t="str">
        <f aca="false">IF(N('Suivi des réserves'!Q27)&gt;0,"Reprise — "&amp;'Suivi des réserves'!B27,"")</f>
        <v/>
      </c>
      <c r="C40" s="14" t="str">
        <f aca="false">IF(N('Suivi des réserves'!Q27)&gt;0,'Suivi des réserves'!Q27,"")</f>
        <v/>
      </c>
      <c r="D40" s="20" t="str">
        <f aca="false">IF(N('Suivi des réserves'!Q27)&gt;0,IF('Suivi des réserves'!T27="Réaffectation à un autre projet","1068 (nouveau sous-compte)","110 (ou 119 s’il est débiteur)"),"")</f>
        <v/>
      </c>
      <c r="E40" s="20" t="str">
        <f aca="false">IF(N('Suivi des réserves'!Q27)&gt;0,IF('Suivi des réserves'!T27="","À décider",'Suivi des réserves'!T27),"")</f>
        <v/>
      </c>
    </row>
    <row r="41" customFormat="false" ht="15" hidden="false" customHeight="false" outlineLevel="0" collapsed="false">
      <c r="A41" s="20" t="str">
        <f aca="false">IF(N('Suivi des réserves'!Q28)&gt;0,'Suivi des réserves'!A28,"")</f>
        <v/>
      </c>
      <c r="B41" s="20" t="str">
        <f aca="false">IF(N('Suivi des réserves'!Q28)&gt;0,"Reprise — "&amp;'Suivi des réserves'!B28,"")</f>
        <v/>
      </c>
      <c r="C41" s="14" t="str">
        <f aca="false">IF(N('Suivi des réserves'!Q28)&gt;0,'Suivi des réserves'!Q28,"")</f>
        <v/>
      </c>
      <c r="D41" s="20" t="str">
        <f aca="false">IF(N('Suivi des réserves'!Q28)&gt;0,IF('Suivi des réserves'!T28="Réaffectation à un autre projet","1068 (nouveau sous-compte)","110 (ou 119 s’il est débiteur)"),"")</f>
        <v/>
      </c>
      <c r="E41" s="20" t="str">
        <f aca="false">IF(N('Suivi des réserves'!Q28)&gt;0,IF('Suivi des réserves'!T28="","À décider",'Suivi des réserves'!T28),"")</f>
        <v/>
      </c>
    </row>
    <row r="42" customFormat="false" ht="15" hidden="false" customHeight="false" outlineLevel="0" collapsed="false">
      <c r="A42" s="20" t="str">
        <f aca="false">IF(N('Suivi des réserves'!Q29)&gt;0,'Suivi des réserves'!A29,"")</f>
        <v/>
      </c>
      <c r="B42" s="20" t="str">
        <f aca="false">IF(N('Suivi des réserves'!Q29)&gt;0,"Reprise — "&amp;'Suivi des réserves'!B29,"")</f>
        <v/>
      </c>
      <c r="C42" s="14" t="str">
        <f aca="false">IF(N('Suivi des réserves'!Q29)&gt;0,'Suivi des réserves'!Q29,"")</f>
        <v/>
      </c>
      <c r="D42" s="20" t="str">
        <f aca="false">IF(N('Suivi des réserves'!Q29)&gt;0,IF('Suivi des réserves'!T29="Réaffectation à un autre projet","1068 (nouveau sous-compte)","110 (ou 119 s’il est débiteur)"),"")</f>
        <v/>
      </c>
      <c r="E42" s="20" t="str">
        <f aca="false">IF(N('Suivi des réserves'!Q29)&gt;0,IF('Suivi des réserves'!T29="","À décider",'Suivi des réserves'!T29),"")</f>
        <v/>
      </c>
    </row>
    <row r="43" customFormat="false" ht="15" hidden="false" customHeight="false" outlineLevel="0" collapsed="false">
      <c r="A43" s="20" t="str">
        <f aca="false">IF(N('Suivi des réserves'!Q30)&gt;0,'Suivi des réserves'!A30,"")</f>
        <v/>
      </c>
      <c r="B43" s="20" t="str">
        <f aca="false">IF(N('Suivi des réserves'!Q30)&gt;0,"Reprise — "&amp;'Suivi des réserves'!B30,"")</f>
        <v/>
      </c>
      <c r="C43" s="14" t="str">
        <f aca="false">IF(N('Suivi des réserves'!Q30)&gt;0,'Suivi des réserves'!Q30,"")</f>
        <v/>
      </c>
      <c r="D43" s="20" t="str">
        <f aca="false">IF(N('Suivi des réserves'!Q30)&gt;0,IF('Suivi des réserves'!T30="Réaffectation à un autre projet","1068 (nouveau sous-compte)","110 (ou 119 s’il est débiteur)"),"")</f>
        <v/>
      </c>
      <c r="E43" s="20" t="str">
        <f aca="false">IF(N('Suivi des réserves'!Q30)&gt;0,IF('Suivi des réserves'!T30="","À décider",'Suivi des réserves'!T30),"")</f>
        <v/>
      </c>
    </row>
    <row r="44" customFormat="false" ht="15" hidden="false" customHeight="false" outlineLevel="0" collapsed="false">
      <c r="A44" s="20" t="str">
        <f aca="false">IF(N('Suivi des réserves'!Q31)&gt;0,'Suivi des réserves'!A31,"")</f>
        <v/>
      </c>
      <c r="B44" s="20" t="str">
        <f aca="false">IF(N('Suivi des réserves'!Q31)&gt;0,"Reprise — "&amp;'Suivi des réserves'!B31,"")</f>
        <v/>
      </c>
      <c r="C44" s="14" t="str">
        <f aca="false">IF(N('Suivi des réserves'!Q31)&gt;0,'Suivi des réserves'!Q31,"")</f>
        <v/>
      </c>
      <c r="D44" s="20" t="str">
        <f aca="false">IF(N('Suivi des réserves'!Q31)&gt;0,IF('Suivi des réserves'!T31="Réaffectation à un autre projet","1068 (nouveau sous-compte)","110 (ou 119 s’il est débiteur)"),"")</f>
        <v/>
      </c>
      <c r="E44" s="20" t="str">
        <f aca="false">IF(N('Suivi des réserves'!Q31)&gt;0,IF('Suivi des réserves'!T31="","À décider",'Suivi des réserves'!T31),"")</f>
        <v/>
      </c>
    </row>
    <row r="45" customFormat="false" ht="15" hidden="false" customHeight="false" outlineLevel="0" collapsed="false">
      <c r="B45" s="9" t="s">
        <v>104</v>
      </c>
      <c r="C45" s="19" t="n">
        <f aca="false">SUM(C20:C44)</f>
        <v>32000</v>
      </c>
    </row>
    <row r="47" customFormat="false" ht="15" hidden="false" customHeight="false" outlineLevel="0" collapsed="false">
      <c r="A47" s="4" t="s">
        <v>105</v>
      </c>
    </row>
    <row r="48" customFormat="false" ht="15" hidden="false" customHeight="false" outlineLevel="0" collapsed="false">
      <c r="A48" s="4" t="s">
        <v>106</v>
      </c>
    </row>
    <row r="50" customFormat="false" ht="15" hidden="false" customHeight="false" outlineLevel="0" collapsed="false">
      <c r="A50" s="7" t="s">
        <v>26</v>
      </c>
    </row>
    <row r="51" customFormat="false" ht="15" hidden="false" customHeight="false" outlineLevel="0" collapsed="false">
      <c r="A51" s="8" t="s">
        <v>27</v>
      </c>
    </row>
  </sheetData>
  <mergeCells count="3">
    <mergeCell ref="C15:E15"/>
    <mergeCell ref="C16:E16"/>
    <mergeCell ref="A18:E18"/>
  </mergeCells>
  <conditionalFormatting sqref="C15">
    <cfRule type="expression" priority="2" aboveAverage="0" equalAverage="0" bottom="0" percent="0" rank="0" text="" dxfId="0">
      <formula>LEFT(C15,3)="Non"</formula>
    </cfRule>
  </conditionalFormatting>
  <conditionalFormatting sqref="C16">
    <cfRule type="expression" priority="3" aboveAverage="0" equalAverage="0" bottom="0" percent="0" rank="0" text="" dxfId="3">
      <formula>LEFT(C16,5)&lt;&gt;"Suivi"</formula>
    </cfRule>
  </conditionalFormatting>
  <printOptions headings="false" gridLines="false" gridLinesSet="true" horizontalCentered="false" verticalCentered="false"/>
  <pageMargins left="0.75" right="0.75"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&amp;CSamuel PETE — Mon Asso Cultuelle — E20 — monassocultuelle.com</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2" min="2" style="0" width="110"/>
  </cols>
  <sheetData>
    <row r="1" customFormat="false" ht="15" hidden="false" customHeight="false" outlineLevel="0" collapsed="false">
      <c r="A1" s="1" t="s">
        <v>0</v>
      </c>
    </row>
    <row r="2" customFormat="false" ht="19.7" hidden="false" customHeight="false" outlineLevel="0" collapsed="false">
      <c r="A2" s="2" t="s">
        <v>107</v>
      </c>
    </row>
    <row r="3" customFormat="false" ht="15" hidden="false" customHeight="false" outlineLevel="0" collapsed="false">
      <c r="A3" s="3" t="s">
        <v>108</v>
      </c>
    </row>
    <row r="4" customFormat="false" ht="15" hidden="false" customHeight="false" outlineLevel="0" collapsed="false">
      <c r="A4" s="4" t="s">
        <v>3</v>
      </c>
    </row>
    <row r="6" customFormat="false" ht="30" hidden="false" customHeight="true" outlineLevel="0" collapsed="false">
      <c r="A6" s="13" t="s">
        <v>109</v>
      </c>
      <c r="B6" s="13" t="s">
        <v>110</v>
      </c>
    </row>
    <row r="7" customFormat="false" ht="90" hidden="false" customHeight="true" outlineLevel="0" collapsed="false">
      <c r="A7" s="9" t="s">
        <v>111</v>
      </c>
      <c r="B7" s="20" t="s">
        <v>112</v>
      </c>
    </row>
    <row r="8" customFormat="false" ht="105" hidden="false" customHeight="true" outlineLevel="0" collapsed="false">
      <c r="A8" s="9" t="s">
        <v>113</v>
      </c>
      <c r="B8" s="20" t="s">
        <v>114</v>
      </c>
    </row>
    <row r="9" customFormat="false" ht="75" hidden="false" customHeight="true" outlineLevel="0" collapsed="false">
      <c r="A9" s="9" t="s">
        <v>115</v>
      </c>
      <c r="B9" s="20" t="s">
        <v>116</v>
      </c>
    </row>
    <row r="10" customFormat="false" ht="75" hidden="false" customHeight="true" outlineLevel="0" collapsed="false">
      <c r="A10" s="9" t="s">
        <v>117</v>
      </c>
      <c r="B10" s="20" t="s">
        <v>118</v>
      </c>
    </row>
    <row r="11" customFormat="false" ht="90" hidden="false" customHeight="true" outlineLevel="0" collapsed="false">
      <c r="A11" s="9" t="s">
        <v>119</v>
      </c>
      <c r="B11" s="20" t="s">
        <v>120</v>
      </c>
    </row>
    <row r="12" customFormat="false" ht="105" hidden="false" customHeight="true" outlineLevel="0" collapsed="false">
      <c r="A12" s="9" t="s">
        <v>121</v>
      </c>
      <c r="B12" s="20" t="s">
        <v>122</v>
      </c>
    </row>
    <row r="14" customFormat="false" ht="15" hidden="false" customHeight="false" outlineLevel="0" collapsed="false">
      <c r="A14" s="4" t="s">
        <v>123</v>
      </c>
    </row>
    <row r="15" customFormat="false" ht="15" hidden="false" customHeight="false" outlineLevel="0" collapsed="false">
      <c r="A15" s="4" t="s">
        <v>124</v>
      </c>
    </row>
    <row r="17" customFormat="false" ht="15" hidden="false" customHeight="false" outlineLevel="0" collapsed="false">
      <c r="A17" s="7" t="s">
        <v>26</v>
      </c>
    </row>
    <row r="18" customFormat="false" ht="15" hidden="false" customHeight="false" outlineLevel="0" collapsed="false">
      <c r="A18" s="8" t="s">
        <v>27</v>
      </c>
    </row>
  </sheetData>
  <printOptions headings="false" gridLines="false" gridLinesSet="true" horizontalCentered="false" verticalCentered="false"/>
  <pageMargins left="0.75" right="0.75"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&amp;CSamuel PETE — Mon Asso Cultuelle — E20 — monassocultuelle.com</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2026-10-02T16:36:06Z</dcterms:created>
  <dc:creator>openpyxl</dc:creator>
  <dc:description/>
  <dc:language>en-US</dc:language>
  <cp:lastModifiedBy/>
  <dcterms:modified xsi:type="dcterms:W3CDTF">2026-10-02T16:36:06Z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