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trôle du prêt" sheetId="1" state="visible" r:id="rId3"/>
    <sheet name="Mode d’emploi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<sst xmlns="http://schemas.openxmlformats.org/spreadsheetml/2006/main" count="74" uniqueCount="67">
  <si>
    <t xml:space="preserve">OUTIL G22 · MON ASSO CULTUELLE</t>
  </si>
  <si>
    <t xml:space="preserve">Contrôle d’un prêt inter-associations — article R. 511-2-1-4 du code monétaire et financier</t>
  </si>
  <si>
    <t xml:space="preserve">Point de vue de l’association prêteuse. Une ligne par prêt consenti sur l’exercice. Les feux se calculent automatiquement.</t>
  </si>
  <si>
    <t xml:space="preserve">Légende : cellules jaunes = à remplir ; cellules blanches = calcul automatique ; ligne en gris italique = exemple à effacer.</t>
  </si>
  <si>
    <t xml:space="preserve">Association prêteuse</t>
  </si>
  <si>
    <t xml:space="preserve">[Association cultuelle A]</t>
  </si>
  <si>
    <t xml:space="preserve">Union ou groupement commun (le cas échéant)</t>
  </si>
  <si>
    <t xml:space="preserve">[Union des églises …]</t>
  </si>
  <si>
    <t xml:space="preserve">Date d’ouverture de l’exercice</t>
  </si>
  <si>
    <t xml:space="preserve">Trésorerie nette disponible à l’ouverture de l’exercice (€)</t>
  </si>
  <si>
    <t xml:space="preserve">Taux plafond : taux moyen de rendement des obligations des sociétés privées du semestre (à saisir)</t>
  </si>
  <si>
    <t xml:space="preserve">Plafond des prêts de l’exercice (50 % de la trésorerie nette disponible)</t>
  </si>
  <si>
    <t xml:space="preserve">Exemple : le taux de 3,50 % est fictif. Saisissez le taux publié par la Direction générale du Trésor pour le semestre du prêt.</t>
  </si>
  <si>
    <t xml:space="preserve">Emprunteur</t>
  </si>
  <si>
    <t xml:space="preserve">Lien entre les deux associations</t>
  </si>
  <si>
    <t xml:space="preserve">Date du prêt</t>
  </si>
  <si>
    <t xml:space="preserve">Montant (€)</t>
  </si>
  <si>
    <t xml:space="preserve">Durée (mois)</t>
  </si>
  <si>
    <t xml:space="preserve">Taux annuel</t>
  </si>
  <si>
    <t xml:space="preserve">Contrat écrit approuvé par les deux associations ?</t>
  </si>
  <si>
    <t xml:space="preserve">Attestation CAC ou expert-comptable ?</t>
  </si>
  <si>
    <t xml:space="preserve">Mention au rapport d’activité / annexe ?</t>
  </si>
  <si>
    <t xml:space="preserve">Pas de dépendance financière de l’emprunteur ?</t>
  </si>
  <si>
    <t xml:space="preserve">Contrôle de la ligne</t>
  </si>
  <si>
    <t xml:space="preserve">Association cultuelle B</t>
  </si>
  <si>
    <t xml:space="preserve">Membre de la même union</t>
  </si>
  <si>
    <t xml:space="preserve">Oui</t>
  </si>
  <si>
    <t xml:space="preserve">Total</t>
  </si>
  <si>
    <t xml:space="preserve">Conditions de l’article R. 511-2-1-4 du code monétaire et financier</t>
  </si>
  <si>
    <t xml:space="preserve">Condition</t>
  </si>
  <si>
    <t xml:space="preserve">Exigence</t>
  </si>
  <si>
    <t xml:space="preserve">Constat</t>
  </si>
  <si>
    <t xml:space="preserve">Feu</t>
  </si>
  <si>
    <t xml:space="preserve">Lien entre les entités</t>
  </si>
  <si>
    <t xml:space="preserve">Les deux associations sont membres de la même union ou d’un groupement volontaire, ou entretiennent des relations étroites documentées</t>
  </si>
  <si>
    <t xml:space="preserve">Durée</t>
  </si>
  <si>
    <t xml:space="preserve">Cinq ans (60 mois) au plus</t>
  </si>
  <si>
    <t xml:space="preserve">Taux</t>
  </si>
  <si>
    <t xml:space="preserve">Au plus le taux plafond saisi en C9</t>
  </si>
  <si>
    <t xml:space="preserve">Plafond de 50 %</t>
  </si>
  <si>
    <t xml:space="preserve">Total des prêts de l’exercice ≤ 50 % de la trésorerie nette disponible à l’ouverture</t>
  </si>
  <si>
    <t xml:space="preserve">Contrat</t>
  </si>
  <si>
    <t xml:space="preserve">Contrat écrit, approuvé selon l’article L. 612-5 du code de commerce par chaque association</t>
  </si>
  <si>
    <t xml:space="preserve">Attestation</t>
  </si>
  <si>
    <t xml:space="preserve">Attestation du commissaire aux comptes du prêteur ou, à défaut, d’un expert-comptable</t>
  </si>
  <si>
    <t xml:space="preserve">Information</t>
  </si>
  <si>
    <t xml:space="preserve">Liste, conditions et montants dans le rapport d’activité et, le cas échéant, l’annexe</t>
  </si>
  <si>
    <t xml:space="preserve">Dépendance financière</t>
  </si>
  <si>
    <t xml:space="preserve">Le prêt ne place pas l’emprunteur en situation de dépendance financière</t>
  </si>
  <si>
    <t xml:space="preserve">Verdict global</t>
  </si>
  <si>
    <t xml:space="preserve">Lien (CMF, art. R. 511-2-1-4, I) : les deux associations sont membres de la même union, ou d’un groupement volontaire (convention signée, statuts-cadres ou délibérations), ou entretiennent des relations étroites (activités interdépendantes ou complémentaires, activité au profit d’un même groupement, gouvernance commune, comptes combinés). Prêt entre l’union et l’un de ses membres : choisissez la voie correspondante et documentez-la.</t>
  </si>
  <si>
    <t xml:space="preserve">Prêt sans intérêts : il peut, selon les analyses publiées, relever du droit commun du prêt et non de ce dispositif. Faites-le vérifier.</t>
  </si>
  <si>
    <t xml:space="preserve">Le contrôle est indicatif. Il ne remplace ni la convention de prêt, rédigée sur mesure, ni l’attestation du professionnel : monassocultuelle.com/besoin-professionnel</t>
  </si>
  <si>
    <t xml:space="preserve">Outil fourni à titre indicatif, à adapter à votre situation. Ne constitue pas une consultation individualisée. Textes vérifiés le 29 septembre 2026.</t>
  </si>
  <si>
    <t xml:space="preserve">Samuel PETE — Mon Asso Cultuelle — G22 Contrôle d’un prêt inter-associations — version 2026-09 — monassocultuelle.com</t>
  </si>
  <si>
    <t xml:space="preserve">Mode d’emploi</t>
  </si>
  <si>
    <t xml:space="preserve">Prêts entre organismes sans but lucratif (code monétaire et financier, art. L. 511-6, 1° bis, et R. 511-2-1-4), ouverts aux unions d’associations cultuelles par le décret n° 2026-726 du 1er août 2026 (en vigueur le 5 août 2026).</t>
  </si>
  <si>
    <t xml:space="preserve">1. Paramètres (onglet « Contrôle du prêt », lignes 5 à 9)</t>
  </si>
  <si>
    <t xml:space="preserve">Renseignez l’association prêteuse, la date d’ouverture de l’exercice, la trésorerie nette disponible à l’ouverture (méthode de calcul à convenir avec votre professionnel et à documenter) et le taux plafond du semestre : taux moyen de rendement des obligations des sociétés privées (TMO), publié par la Direction générale du Trésor. Le plafond de 50 % se calcule seul.</t>
  </si>
  <si>
    <t xml:space="preserve">2. Une ligne par prêt consenti sur l’exercice</t>
  </si>
  <si>
    <t xml:space="preserve">Choisissez le lien entre les deux associations : « Membre de la même union » (union d’associations cultuelles ou autre groupement de la liste), « Groupement volontaire documenté » (convention signée, statuts-cadres ou délibérations), « Relations étroites documentées » (activités interdépendantes ou complémentaires, activité au profit d’un même groupement, gouvernance commune, comptes combinés) ou « Aucun lien établi ». Complétez la date, le montant, la durée, le taux et les quatre questions Oui / Non.</t>
  </si>
  <si>
    <t xml:space="preserve">3. Lire les résultats</t>
  </si>
  <si>
    <t xml:space="preserve">Chaque ligne et chaque condition reçoivent un feu vert (conforme), rouge (non conforme) ou orange (à renseigner). Le verdict global est vert seulement si toutes les conditions sont remplies.</t>
  </si>
  <si>
    <t xml:space="preserve">Rappel des conditions</t>
  </si>
  <si>
    <t xml:space="preserve">Lien établi ; contrat de prêt approuvé dans les conditions de l’article L. 612-5 du code de commerce (procédure des conventions réglementées) ; attestation du commissaire aux comptes du prêteur ou, à défaut, d’un expert-comptable (montant initial, capital restant dû, respect des règles) ; pas de dépendance financière de l’emprunteur ; cinq ans au plus ; taux ≤ TMO ; total des prêts de l’exercice ≤ 50 % de la trésorerie nette disponible à l’ouverture ; liste, conditions et montant des prêts dans le rapport de gestion ou d’activité du prêteur (attestation annexée) et, le cas échéant, dans l’annexe.</t>
  </si>
  <si>
    <t xml:space="preserve">Aucun modèle de convention de prêt n’est fourni : c’est un document contractuel, à rédiger sur mesure avec un professionnel.</t>
  </si>
  <si>
    <t xml:space="preserve">Ligne en gris italique = exemple à remplacer. Pour être accompagné : monassocultuelle.com/besoin-professionnel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</si>
</sst>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#,##0&quot; €&quot;"/>
    <numFmt numFmtId="167" formatCode="0.00%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1"/>
      <color rgb="FF082B50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  <font>
      <sz val="10"/>
      <color rgb="FF1F2937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9DB"/>
        <bgColor rgb="FFFDF4E1"/>
      </patternFill>
    </fill>
    <fill>
      <patternFill patternType="solid">
        <fgColor rgb="FF0B3A6E"/>
        <bgColor rgb="FF082B5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1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1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1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Arial"/>
        <charset val="1"/>
        <family val="0"/>
        <b val="1"/>
        <color rgb="FF166534"/>
      </font>
      <fill>
        <patternFill>
          <bgColor rgb="FFDCFCE7"/>
        </patternFill>
      </fill>
    </dxf>
    <dxf>
      <font>
        <name val="Arial"/>
        <charset val="1"/>
        <family val="0"/>
        <b val="1"/>
        <color rgb="FFB91C1C"/>
      </font>
      <fill>
        <patternFill>
          <bgColor rgb="FFFDE2E1"/>
        </patternFill>
      </fill>
    </dxf>
    <dxf>
      <font>
        <name val="Arial"/>
        <charset val="1"/>
        <family val="0"/>
        <b val="1"/>
        <color rgb="FF8A5D08"/>
      </font>
      <fill>
        <patternFill>
          <bgColor rgb="FFFDF4E1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66534"/>
      <rgbColor rgb="FF000080"/>
      <rgbColor rgb="FF8A5D08"/>
      <rgbColor rgb="FF800080"/>
      <rgbColor rgb="FF008080"/>
      <rgbColor rgb="FFC0C0C0"/>
      <rgbColor rgb="FFB37F12"/>
      <rgbColor rgb="FF9999FF"/>
      <rgbColor rgb="FF993366"/>
      <rgbColor rgb="FFFFF9DB"/>
      <rgbColor rgb="FFDCFCE7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DF4E1"/>
      <rgbColor rgb="FF99CCFF"/>
      <rgbColor rgb="FFFF99CC"/>
      <rgbColor rgb="FFCC99FF"/>
      <rgbColor rgb="FFFDE2E1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82B50"/>
      <rgbColor rgb="FF333300"/>
      <rgbColor rgb="FFB91C1C"/>
      <rgbColor rgb="FF993366"/>
      <rgbColor rgb="FF333399"/>
      <rgbColor rgb="FF1F293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4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3" topLeftCell="A1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26"/>
    <col collapsed="false" customWidth="true" hidden="false" outlineLevel="0" max="3" min="3" style="0" width="12"/>
    <col collapsed="false" customWidth="true" hidden="false" outlineLevel="0" max="4" min="4" style="0" width="14"/>
    <col collapsed="false" customWidth="true" hidden="false" outlineLevel="0" max="6" min="5" style="0" width="11"/>
    <col collapsed="false" customWidth="true" hidden="false" outlineLevel="0" max="7" min="7" style="0" width="16"/>
    <col collapsed="false" customWidth="true" hidden="false" outlineLevel="0" max="8" min="8" style="0" width="15"/>
    <col collapsed="false" customWidth="true" hidden="false" outlineLevel="0" max="11" min="9" style="0" width="16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5" customFormat="false" ht="18" hidden="false" customHeight="true" outlineLevel="0" collapsed="false">
      <c r="A5" s="5" t="s">
        <v>4</v>
      </c>
      <c r="B5" s="5"/>
      <c r="C5" s="6" t="s">
        <v>5</v>
      </c>
      <c r="D5" s="6"/>
    </row>
    <row r="6" customFormat="false" ht="18" hidden="false" customHeight="true" outlineLevel="0" collapsed="false">
      <c r="A6" s="5" t="s">
        <v>6</v>
      </c>
      <c r="B6" s="5"/>
      <c r="C6" s="6" t="s">
        <v>7</v>
      </c>
      <c r="D6" s="6"/>
    </row>
    <row r="7" customFormat="false" ht="18" hidden="false" customHeight="true" outlineLevel="0" collapsed="false">
      <c r="A7" s="5" t="s">
        <v>8</v>
      </c>
      <c r="B7" s="5"/>
      <c r="C7" s="7" t="n">
        <v>46023</v>
      </c>
      <c r="D7" s="7"/>
    </row>
    <row r="8" customFormat="false" ht="18" hidden="false" customHeight="true" outlineLevel="0" collapsed="false">
      <c r="A8" s="5" t="s">
        <v>9</v>
      </c>
      <c r="B8" s="5"/>
      <c r="C8" s="8" t="n">
        <v>80000</v>
      </c>
      <c r="D8" s="8"/>
    </row>
    <row r="9" customFormat="false" ht="30" hidden="false" customHeight="true" outlineLevel="0" collapsed="false">
      <c r="A9" s="5" t="s">
        <v>10</v>
      </c>
      <c r="B9" s="5"/>
      <c r="C9" s="9" t="n">
        <v>0.035</v>
      </c>
      <c r="D9" s="9"/>
    </row>
    <row r="10" customFormat="false" ht="26.85" hidden="false" customHeight="true" outlineLevel="0" collapsed="false">
      <c r="A10" s="5" t="s">
        <v>11</v>
      </c>
      <c r="B10" s="5"/>
      <c r="C10" s="10" t="n">
        <f aca="false">ROUND(0.5*MAX(0,C8),2)</f>
        <v>40000</v>
      </c>
      <c r="D10" s="10"/>
    </row>
    <row r="11" customFormat="false" ht="43.25" hidden="false" customHeight="false" outlineLevel="0" collapsed="false">
      <c r="A11" s="11" t="s">
        <v>12</v>
      </c>
    </row>
    <row r="13" customFormat="false" ht="57.75" hidden="false" customHeight="true" outlineLevel="0" collapsed="false">
      <c r="A13" s="12" t="s">
        <v>13</v>
      </c>
      <c r="B13" s="12" t="s">
        <v>14</v>
      </c>
      <c r="C13" s="12" t="s">
        <v>15</v>
      </c>
      <c r="D13" s="12" t="s">
        <v>16</v>
      </c>
      <c r="E13" s="12" t="s">
        <v>17</v>
      </c>
      <c r="F13" s="12" t="s">
        <v>18</v>
      </c>
      <c r="G13" s="12" t="s">
        <v>19</v>
      </c>
      <c r="H13" s="12" t="s">
        <v>20</v>
      </c>
      <c r="I13" s="12" t="s">
        <v>21</v>
      </c>
      <c r="J13" s="12" t="s">
        <v>22</v>
      </c>
      <c r="K13" s="12" t="s">
        <v>23</v>
      </c>
    </row>
    <row r="14" customFormat="false" ht="15" hidden="false" customHeight="false" outlineLevel="0" collapsed="false">
      <c r="A14" s="6" t="s">
        <v>24</v>
      </c>
      <c r="B14" s="6" t="s">
        <v>25</v>
      </c>
      <c r="C14" s="7" t="n">
        <v>46082</v>
      </c>
      <c r="D14" s="8" t="n">
        <v>30000</v>
      </c>
      <c r="E14" s="6" t="n">
        <v>48</v>
      </c>
      <c r="F14" s="9" t="n">
        <v>0.015</v>
      </c>
      <c r="G14" s="6" t="s">
        <v>26</v>
      </c>
      <c r="H14" s="6" t="s">
        <v>26</v>
      </c>
      <c r="I14" s="6" t="s">
        <v>26</v>
      </c>
      <c r="J14" s="6" t="s">
        <v>26</v>
      </c>
      <c r="K14" s="5" t="str">
        <f aca="false">IF(D14="","",IF(OR(B14="",E14="",G14="",H14="",I14="",J14="",$C$9=""),"À renseigner",IF(AND(OR(B14="Membre de la même union",B14="Groupement volontaire documenté",B14="Relations étroites documentées"),E14&gt;0,E14&lt;=60,N(F14)&lt;=$C$9,G14="Oui",H14="Oui",I14="Oui",J14="Oui"),"Conforme","Non conforme")))</f>
        <v>Conforme</v>
      </c>
    </row>
    <row r="15" customFormat="false" ht="15" hidden="false" customHeight="false" outlineLevel="0" collapsed="false">
      <c r="A15" s="13"/>
      <c r="B15" s="13"/>
      <c r="C15" s="14"/>
      <c r="D15" s="15"/>
      <c r="E15" s="13"/>
      <c r="F15" s="16"/>
      <c r="G15" s="13"/>
      <c r="H15" s="13"/>
      <c r="I15" s="13"/>
      <c r="J15" s="13"/>
      <c r="K15" s="5" t="str">
        <f aca="false">IF(D15="","",IF(OR(B15="",E15="",G15="",H15="",I15="",J15="",$C$9=""),"À renseigner",IF(AND(OR(B15="Membre de la même union",B15="Groupement volontaire documenté",B15="Relations étroites documentées"),E15&gt;0,E15&lt;=60,N(F15)&lt;=$C$9,G15="Oui",H15="Oui",I15="Oui",J15="Oui"),"Conforme","Non conforme")))</f>
        <v/>
      </c>
    </row>
    <row r="16" customFormat="false" ht="15" hidden="false" customHeight="false" outlineLevel="0" collapsed="false">
      <c r="A16" s="13"/>
      <c r="B16" s="13"/>
      <c r="C16" s="14"/>
      <c r="D16" s="15"/>
      <c r="E16" s="13"/>
      <c r="F16" s="16"/>
      <c r="G16" s="13"/>
      <c r="H16" s="13"/>
      <c r="I16" s="13"/>
      <c r="J16" s="13"/>
      <c r="K16" s="5" t="str">
        <f aca="false">IF(D16="","",IF(OR(B16="",E16="",G16="",H16="",I16="",J16="",$C$9=""),"À renseigner",IF(AND(OR(B16="Membre de la même union",B16="Groupement volontaire documenté",B16="Relations étroites documentées"),E16&gt;0,E16&lt;=60,N(F16)&lt;=$C$9,G16="Oui",H16="Oui",I16="Oui",J16="Oui"),"Conforme","Non conforme")))</f>
        <v/>
      </c>
    </row>
    <row r="17" customFormat="false" ht="15" hidden="false" customHeight="false" outlineLevel="0" collapsed="false">
      <c r="A17" s="13"/>
      <c r="B17" s="13"/>
      <c r="C17" s="14"/>
      <c r="D17" s="15"/>
      <c r="E17" s="13"/>
      <c r="F17" s="16"/>
      <c r="G17" s="13"/>
      <c r="H17" s="13"/>
      <c r="I17" s="13"/>
      <c r="J17" s="13"/>
      <c r="K17" s="5" t="str">
        <f aca="false">IF(D17="","",IF(OR(B17="",E17="",G17="",H17="",I17="",J17="",$C$9=""),"À renseigner",IF(AND(OR(B17="Membre de la même union",B17="Groupement volontaire documenté",B17="Relations étroites documentées"),E17&gt;0,E17&lt;=60,N(F17)&lt;=$C$9,G17="Oui",H17="Oui",I17="Oui",J17="Oui"),"Conforme","Non conforme")))</f>
        <v/>
      </c>
    </row>
    <row r="18" customFormat="false" ht="15" hidden="false" customHeight="false" outlineLevel="0" collapsed="false">
      <c r="A18" s="13"/>
      <c r="B18" s="13"/>
      <c r="C18" s="14"/>
      <c r="D18" s="15"/>
      <c r="E18" s="13"/>
      <c r="F18" s="16"/>
      <c r="G18" s="13"/>
      <c r="H18" s="13"/>
      <c r="I18" s="13"/>
      <c r="J18" s="13"/>
      <c r="K18" s="5" t="str">
        <f aca="false">IF(D18="","",IF(OR(B18="",E18="",G18="",H18="",I18="",J18="",$C$9=""),"À renseigner",IF(AND(OR(B18="Membre de la même union",B18="Groupement volontaire documenté",B18="Relations étroites documentées"),E18&gt;0,E18&lt;=60,N(F18)&lt;=$C$9,G18="Oui",H18="Oui",I18="Oui",J18="Oui"),"Conforme","Non conforme")))</f>
        <v/>
      </c>
    </row>
    <row r="19" customFormat="false" ht="15" hidden="false" customHeight="false" outlineLevel="0" collapsed="false">
      <c r="A19" s="13"/>
      <c r="B19" s="13"/>
      <c r="C19" s="14"/>
      <c r="D19" s="15"/>
      <c r="E19" s="13"/>
      <c r="F19" s="16"/>
      <c r="G19" s="13"/>
      <c r="H19" s="13"/>
      <c r="I19" s="13"/>
      <c r="J19" s="13"/>
      <c r="K19" s="5" t="str">
        <f aca="false">IF(D19="","",IF(OR(B19="",E19="",G19="",H19="",I19="",J19="",$C$9=""),"À renseigner",IF(AND(OR(B19="Membre de la même union",B19="Groupement volontaire documenté",B19="Relations étroites documentées"),E19&gt;0,E19&lt;=60,N(F19)&lt;=$C$9,G19="Oui",H19="Oui",I19="Oui",J19="Oui"),"Conforme","Non conforme")))</f>
        <v/>
      </c>
    </row>
    <row r="20" customFormat="false" ht="15" hidden="false" customHeight="false" outlineLevel="0" collapsed="false">
      <c r="A20" s="13"/>
      <c r="B20" s="13"/>
      <c r="C20" s="14"/>
      <c r="D20" s="15"/>
      <c r="E20" s="13"/>
      <c r="F20" s="16"/>
      <c r="G20" s="13"/>
      <c r="H20" s="13"/>
      <c r="I20" s="13"/>
      <c r="J20" s="13"/>
      <c r="K20" s="5" t="str">
        <f aca="false">IF(D20="","",IF(OR(B20="",E20="",G20="",H20="",I20="",J20="",$C$9=""),"À renseigner",IF(AND(OR(B20="Membre de la même union",B20="Groupement volontaire documenté",B20="Relations étroites documentées"),E20&gt;0,E20&lt;=60,N(F20)&lt;=$C$9,G20="Oui",H20="Oui",I20="Oui",J20="Oui"),"Conforme","Non conforme")))</f>
        <v/>
      </c>
    </row>
    <row r="21" customFormat="false" ht="15" hidden="false" customHeight="false" outlineLevel="0" collapsed="false">
      <c r="A21" s="13"/>
      <c r="B21" s="13"/>
      <c r="C21" s="14"/>
      <c r="D21" s="15"/>
      <c r="E21" s="13"/>
      <c r="F21" s="16"/>
      <c r="G21" s="13"/>
      <c r="H21" s="13"/>
      <c r="I21" s="13"/>
      <c r="J21" s="13"/>
      <c r="K21" s="5" t="str">
        <f aca="false">IF(D21="","",IF(OR(B21="",E21="",G21="",H21="",I21="",J21="",$C$9=""),"À renseigner",IF(AND(OR(B21="Membre de la même union",B21="Groupement volontaire documenté",B21="Relations étroites documentées"),E21&gt;0,E21&lt;=60,N(F21)&lt;=$C$9,G21="Oui",H21="Oui",I21="Oui",J21="Oui"),"Conforme","Non conforme")))</f>
        <v/>
      </c>
    </row>
    <row r="22" customFormat="false" ht="15" hidden="false" customHeight="false" outlineLevel="0" collapsed="false">
      <c r="C22" s="5" t="s">
        <v>27</v>
      </c>
      <c r="D22" s="10" t="n">
        <f aca="false">SUM(D14:D21)</f>
        <v>30000</v>
      </c>
    </row>
    <row r="24" customFormat="false" ht="39.55" hidden="false" customHeight="false" outlineLevel="0" collapsed="false">
      <c r="A24" s="17" t="s">
        <v>28</v>
      </c>
    </row>
    <row r="25" customFormat="false" ht="30" hidden="false" customHeight="true" outlineLevel="0" collapsed="false">
      <c r="A25" s="12" t="s">
        <v>29</v>
      </c>
      <c r="B25" s="12" t="s">
        <v>30</v>
      </c>
      <c r="C25" s="12" t="s">
        <v>31</v>
      </c>
      <c r="D25" s="12"/>
      <c r="E25" s="12"/>
      <c r="F25" s="12"/>
      <c r="G25" s="12" t="s">
        <v>32</v>
      </c>
    </row>
    <row r="26" customFormat="false" ht="31.5" hidden="false" customHeight="true" outlineLevel="0" collapsed="false">
      <c r="A26" s="5" t="s">
        <v>33</v>
      </c>
      <c r="B26" s="18" t="s">
        <v>34</v>
      </c>
      <c r="C26" s="18" t="str">
        <f aca="false">SUMPRODUCT((D14:D21&gt;0)*(B14:B21&lt;&gt;"Membre de la même union")*(B14:B21&lt;&gt;"Relations étroites documentées")*(B14:B21&lt;&gt;"Groupement volontaire documenté"))&amp;" prêt(s) sans lien établi"</f>
        <v>0 prêt(s) sans lien établi</v>
      </c>
      <c r="D26" s="18"/>
      <c r="E26" s="18"/>
      <c r="F26" s="18"/>
      <c r="G26" s="5" t="str">
        <f aca="false">IF(COUNTIF(D14:D21,"&gt;0")=0,"À renseigner",IF(SUMPRODUCT((D14:D21&gt;0)*(B14:B21&lt;&gt;"Membre de la même union")*(B14:B21&lt;&gt;"Relations étroites documentées")*(B14:B21&lt;&gt;"Groupement volontaire documenté"))=0,"Conforme","Non conforme"))</f>
        <v>Conforme</v>
      </c>
    </row>
    <row r="27" customFormat="false" ht="31.5" hidden="false" customHeight="true" outlineLevel="0" collapsed="false">
      <c r="A27" s="5" t="s">
        <v>35</v>
      </c>
      <c r="B27" s="18" t="s">
        <v>36</v>
      </c>
      <c r="C27" s="18" t="str">
        <f aca="false">SUMPRODUCT((D14:D21&gt;0)*((E14:E21&gt;60)+(E14:E21&lt;=0)&gt;0))&amp;" prêt(s) hors durée ou non renseigné(s)"</f>
        <v>0 prêt(s) hors durée ou non renseigné(s)</v>
      </c>
      <c r="D27" s="18"/>
      <c r="E27" s="18"/>
      <c r="F27" s="18"/>
      <c r="G27" s="5" t="str">
        <f aca="false">IF(COUNTIF(D14:D21,"&gt;0")=0,"À renseigner",IF(SUMPRODUCT((D14:D21&gt;0)*((E14:E21&gt;60)+(E14:E21&lt;=0)&gt;0))=0,"Conforme","Non conforme"))</f>
        <v>Conforme</v>
      </c>
    </row>
    <row r="28" customFormat="false" ht="31.5" hidden="false" customHeight="true" outlineLevel="0" collapsed="false">
      <c r="A28" s="5" t="s">
        <v>37</v>
      </c>
      <c r="B28" s="18" t="s">
        <v>38</v>
      </c>
      <c r="C28" s="18" t="str">
        <f aca="false">IF($C$9="","Taux plafond à saisir",SUMPRODUCT((D14:D21&gt;0)*(F14:F21&gt;$C$9))&amp;" prêt(s) au-dessus du plafond")</f>
        <v>0 prêt(s) au-dessus du plafond</v>
      </c>
      <c r="D28" s="18"/>
      <c r="E28" s="18"/>
      <c r="F28" s="18"/>
      <c r="G28" s="5" t="str">
        <f aca="false">IF(OR(COUNTIF(D14:D21,"&gt;0")=0,$C$9=""),"À renseigner",IF(SUMPRODUCT((D14:D21&gt;0)*(F14:F21&gt;$C$9))=0,"Conforme","Non conforme"))</f>
        <v>Conforme</v>
      </c>
    </row>
    <row r="29" customFormat="false" ht="31.5" hidden="false" customHeight="true" outlineLevel="0" collapsed="false">
      <c r="A29" s="5" t="s">
        <v>39</v>
      </c>
      <c r="B29" s="18" t="s">
        <v>40</v>
      </c>
      <c r="C29" s="18" t="str">
        <f aca="false">FIXED(D22,0)&amp;" € prêtés pour un plafond de "&amp;FIXED(C10,0)&amp;" €"</f>
        <v>30,000 € prêtés pour un plafond de 40,000 €</v>
      </c>
      <c r="D29" s="18"/>
      <c r="E29" s="18"/>
      <c r="F29" s="18"/>
      <c r="G29" s="5" t="str">
        <f aca="false">IF(OR(COUNTIF(D14:D21,"&gt;0")=0,C8=""),"À renseigner",IF(D22&lt;=C10,"Conforme","Non conforme"))</f>
        <v>Conforme</v>
      </c>
    </row>
    <row r="30" customFormat="false" ht="31.5" hidden="false" customHeight="true" outlineLevel="0" collapsed="false">
      <c r="A30" s="5" t="s">
        <v>41</v>
      </c>
      <c r="B30" s="18" t="s">
        <v>42</v>
      </c>
      <c r="C30" s="18" t="str">
        <f aca="false">SUMPRODUCT((D14:D21&gt;0)*(G14:G21&lt;&gt;"Oui"))&amp;" prêt(s) sans contrat approuvé"</f>
        <v>0 prêt(s) sans contrat approuvé</v>
      </c>
      <c r="D30" s="18"/>
      <c r="E30" s="18"/>
      <c r="F30" s="18"/>
      <c r="G30" s="5" t="str">
        <f aca="false">IF(COUNTIF(D14:D21,"&gt;0")=0,"À renseigner",IF(SUMPRODUCT((D14:D21&gt;0)*(G14:G21&lt;&gt;"Oui"))=0,"Conforme","Non conforme"))</f>
        <v>Conforme</v>
      </c>
    </row>
    <row r="31" customFormat="false" ht="31.5" hidden="false" customHeight="true" outlineLevel="0" collapsed="false">
      <c r="A31" s="5" t="s">
        <v>43</v>
      </c>
      <c r="B31" s="18" t="s">
        <v>44</v>
      </c>
      <c r="C31" s="18" t="str">
        <f aca="false">SUMPRODUCT((D14:D21&gt;0)*(H14:H21&lt;&gt;"Oui"))&amp;" prêt(s) sans attestation"</f>
        <v>0 prêt(s) sans attestation</v>
      </c>
      <c r="D31" s="18"/>
      <c r="E31" s="18"/>
      <c r="F31" s="18"/>
      <c r="G31" s="5" t="str">
        <f aca="false">IF(COUNTIF(D14:D21,"&gt;0")=0,"À renseigner",IF(SUMPRODUCT((D14:D21&gt;0)*(H14:H21&lt;&gt;"Oui"))=0,"Conforme","Non conforme"))</f>
        <v>Conforme</v>
      </c>
    </row>
    <row r="32" customFormat="false" ht="31.5" hidden="false" customHeight="true" outlineLevel="0" collapsed="false">
      <c r="A32" s="5" t="s">
        <v>45</v>
      </c>
      <c r="B32" s="18" t="s">
        <v>46</v>
      </c>
      <c r="C32" s="18" t="str">
        <f aca="false">SUMPRODUCT((D14:D21&gt;0)*(I14:I21&lt;&gt;"Oui"))&amp;" prêt(s) non mentionné(s)"</f>
        <v>0 prêt(s) non mentionné(s)</v>
      </c>
      <c r="D32" s="18"/>
      <c r="E32" s="18"/>
      <c r="F32" s="18"/>
      <c r="G32" s="5" t="str">
        <f aca="false">IF(COUNTIF(D14:D21,"&gt;0")=0,"À renseigner",IF(SUMPRODUCT((D14:D21&gt;0)*(I14:I21&lt;&gt;"Oui"))=0,"Conforme","Non conforme"))</f>
        <v>Conforme</v>
      </c>
    </row>
    <row r="33" customFormat="false" ht="31.5" hidden="false" customHeight="true" outlineLevel="0" collapsed="false">
      <c r="A33" s="5" t="s">
        <v>47</v>
      </c>
      <c r="B33" s="18" t="s">
        <v>48</v>
      </c>
      <c r="C33" s="18" t="str">
        <f aca="false">SUMPRODUCT((D14:D21&gt;0)*(J14:J21&lt;&gt;"Oui"))&amp;" prêt(s) à examiner"</f>
        <v>0 prêt(s) à examiner</v>
      </c>
      <c r="D33" s="18"/>
      <c r="E33" s="18"/>
      <c r="F33" s="18"/>
      <c r="G33" s="5" t="str">
        <f aca="false">IF(COUNTIF(D14:D21,"&gt;0")=0,"À renseigner",IF(SUMPRODUCT((D14:D21&gt;0)*(J14:J21&lt;&gt;"Oui"))=0,"Conforme","Non conforme"))</f>
        <v>Conforme</v>
      </c>
    </row>
    <row r="35" customFormat="false" ht="15" hidden="false" customHeight="false" outlineLevel="0" collapsed="false">
      <c r="A35" s="17" t="s">
        <v>49</v>
      </c>
      <c r="B35" s="5" t="str">
        <f aca="false">IF(COUNTIF(G26:G33,"Non conforme")&gt;0,"Non conforme",IF(COUNTIF(G26:G33,"À renseigner")&gt;0,"À renseigner","Conforme"))</f>
        <v>Conforme</v>
      </c>
    </row>
    <row r="37" customFormat="false" ht="27.75" hidden="false" customHeight="true" outlineLevel="0" collapsed="false">
      <c r="A37" s="19" t="s">
        <v>50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</row>
    <row r="38" customFormat="false" ht="27.75" hidden="false" customHeight="true" outlineLevel="0" collapsed="false">
      <c r="A38" s="19" t="s">
        <v>51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</row>
    <row r="39" customFormat="false" ht="27.75" hidden="false" customHeight="true" outlineLevel="0" collapsed="false">
      <c r="A39" s="19" t="s">
        <v>52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</row>
    <row r="41" customFormat="false" ht="15" hidden="false" customHeight="false" outlineLevel="0" collapsed="false">
      <c r="A41" s="20" t="s">
        <v>53</v>
      </c>
    </row>
    <row r="42" customFormat="false" ht="15" hidden="false" customHeight="false" outlineLevel="0" collapsed="false">
      <c r="A42" s="21" t="s">
        <v>54</v>
      </c>
    </row>
  </sheetData>
  <mergeCells count="24"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C25:F25"/>
    <mergeCell ref="C26:F26"/>
    <mergeCell ref="C27:F27"/>
    <mergeCell ref="C28:F28"/>
    <mergeCell ref="C29:F29"/>
    <mergeCell ref="C30:F30"/>
    <mergeCell ref="C31:F31"/>
    <mergeCell ref="C32:F32"/>
    <mergeCell ref="C33:F33"/>
    <mergeCell ref="A37:K37"/>
    <mergeCell ref="A38:K38"/>
    <mergeCell ref="A39:K39"/>
  </mergeCells>
  <conditionalFormatting sqref="K14:K21">
    <cfRule type="expression" priority="2" aboveAverage="0" equalAverage="0" bottom="0" percent="0" rank="0" text="" dxfId="0">
      <formula>K14="Conforme"</formula>
    </cfRule>
    <cfRule type="expression" priority="3" aboveAverage="0" equalAverage="0" bottom="0" percent="0" rank="0" text="" dxfId="1">
      <formula>K14="Non conforme"</formula>
    </cfRule>
    <cfRule type="expression" priority="4" aboveAverage="0" equalAverage="0" bottom="0" percent="0" rank="0" text="" dxfId="2">
      <formula>K14="À renseigner"</formula>
    </cfRule>
  </conditionalFormatting>
  <conditionalFormatting sqref="G26:G33">
    <cfRule type="expression" priority="5" aboveAverage="0" equalAverage="0" bottom="0" percent="0" rank="0" text="" dxfId="0">
      <formula>G26="Conforme"</formula>
    </cfRule>
    <cfRule type="expression" priority="6" aboveAverage="0" equalAverage="0" bottom="0" percent="0" rank="0" text="" dxfId="1">
      <formula>G26="Non conforme"</formula>
    </cfRule>
    <cfRule type="expression" priority="7" aboveAverage="0" equalAverage="0" bottom="0" percent="0" rank="0" text="" dxfId="2">
      <formula>G26="À renseigner"</formula>
    </cfRule>
  </conditionalFormatting>
  <conditionalFormatting sqref="B35">
    <cfRule type="expression" priority="8" aboveAverage="0" equalAverage="0" bottom="0" percent="0" rank="0" text="" dxfId="0">
      <formula>B35="Conforme"</formula>
    </cfRule>
    <cfRule type="expression" priority="9" aboveAverage="0" equalAverage="0" bottom="0" percent="0" rank="0" text="" dxfId="1">
      <formula>B35="Non conforme"</formula>
    </cfRule>
    <cfRule type="expression" priority="10" aboveAverage="0" equalAverage="0" bottom="0" percent="0" rank="0" text="" dxfId="2">
      <formula>B35="À renseigner"</formula>
    </cfRule>
  </conditionalFormatting>
  <dataValidations count="2">
    <dataValidation allowBlank="true" errorStyle="stop" operator="between" showDropDown="false" showErrorMessage="false" showInputMessage="false" sqref="B14:B21" type="list">
      <formula1>"Membre de la même union,Groupement volontaire documenté,Relations étroites documentées,Aucun lien établi"</formula1>
      <formula2>0</formula2>
    </dataValidation>
    <dataValidation allowBlank="true" errorStyle="stop" operator="between" showDropDown="false" showErrorMessage="false" showInputMessage="false" sqref="G14:J21" type="list">
      <formula1>"Oui,Non"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G22 — monassocultuelle.com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55</v>
      </c>
    </row>
    <row r="3" customFormat="false" ht="15" hidden="false" customHeight="false" outlineLevel="0" collapsed="false">
      <c r="A3" s="3" t="s">
        <v>56</v>
      </c>
    </row>
    <row r="4" customFormat="false" ht="15" hidden="false" customHeight="false" outlineLevel="0" collapsed="false">
      <c r="A4" s="4" t="s">
        <v>3</v>
      </c>
    </row>
    <row r="6" customFormat="false" ht="19.5" hidden="false" customHeight="true" outlineLevel="0" collapsed="false">
      <c r="A6" s="22" t="s">
        <v>57</v>
      </c>
    </row>
    <row r="7" customFormat="false" ht="57.75" hidden="false" customHeight="true" outlineLevel="0" collapsed="false">
      <c r="A7" s="23" t="s">
        <v>58</v>
      </c>
    </row>
    <row r="8" customFormat="false" ht="19.5" hidden="false" customHeight="true" outlineLevel="0" collapsed="false">
      <c r="A8" s="22" t="s">
        <v>59</v>
      </c>
    </row>
    <row r="9" customFormat="false" ht="57.75" hidden="false" customHeight="true" outlineLevel="0" collapsed="false">
      <c r="A9" s="23" t="s">
        <v>60</v>
      </c>
    </row>
    <row r="10" customFormat="false" ht="19.5" hidden="false" customHeight="true" outlineLevel="0" collapsed="false">
      <c r="A10" s="22" t="s">
        <v>61</v>
      </c>
    </row>
    <row r="11" customFormat="false" ht="57.75" hidden="false" customHeight="true" outlineLevel="0" collapsed="false">
      <c r="A11" s="23" t="s">
        <v>62</v>
      </c>
    </row>
    <row r="12" customFormat="false" ht="19.5" hidden="false" customHeight="true" outlineLevel="0" collapsed="false">
      <c r="A12" s="22" t="s">
        <v>63</v>
      </c>
    </row>
    <row r="13" customFormat="false" ht="57.75" hidden="false" customHeight="true" outlineLevel="0" collapsed="false">
      <c r="A13" s="23" t="s">
        <v>64</v>
      </c>
    </row>
    <row r="14" customFormat="false" ht="57.75" hidden="false" customHeight="true" outlineLevel="0" collapsed="false">
      <c r="A14" s="23" t="s">
        <v>65</v>
      </c>
    </row>
    <row r="15" customFormat="false" ht="57.75" hidden="false" customHeight="true" outlineLevel="0" collapsed="false">
      <c r="A15" s="23" t="s">
        <v>66</v>
      </c>
    </row>
    <row r="18" customFormat="false" ht="15" hidden="false" customHeight="false" outlineLevel="0" collapsed="false">
      <c r="A18" s="20" t="s">
        <v>53</v>
      </c>
    </row>
    <row r="19" customFormat="false" ht="15" hidden="false" customHeight="false" outlineLevel="0" collapsed="false">
      <c r="A19" s="21" t="s">
        <v>54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G22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2026-09-29T14:06:29Z</dcterms:created>
  <dc:creator>openpyxl</dc:creator>
  <dc:description/>
  <dc:language>en-US</dc:language>
  <cp:lastModifiedBy/>
  <dcterms:modified xsi:type="dcterms:W3CDTF">2026-09-29T14:06:29Z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