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mulation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<sst xmlns="http://schemas.openxmlformats.org/spreadsheetml/2006/main" count="30" uniqueCount="30">
  <si>
    <t xml:space="preserve">OUTIL G20 · MON ASSO CULTUELLE</t>
  </si>
  <si>
    <t xml:space="preserve">Simulateur d’indemnité de culte (Cavimac)</t>
  </si>
  <si>
    <t xml:space="preserve">Pasteur ministre du culte affilié à la Cavimac, culte protestant évangélique, régime normal. Renseignez les cellules jaunes.</t>
  </si>
  <si>
    <t xml:space="preserve">Légende : cellules jaunes = à remplir ; cellules blanches = calcul automatique ; ligne en gris italique = exemple à effacer.</t>
  </si>
  <si>
    <t xml:space="preserve">Montant saisi</t>
  </si>
  <si>
    <t xml:space="preserve">Brut</t>
  </si>
  <si>
    <t xml:space="preserve">Montant mensuel (€)</t>
  </si>
  <si>
    <t xml:space="preserve">Taux de prélèvement à la source</t>
  </si>
  <si>
    <t xml:space="preserve">Base forfaitaire mensuelle (SMIC)</t>
  </si>
  <si>
    <t xml:space="preserve">Libellé</t>
  </si>
  <si>
    <t xml:space="preserve">Base</t>
  </si>
  <si>
    <t xml:space="preserve">Taux assuré</t>
  </si>
  <si>
    <t xml:space="preserve">Part assuré</t>
  </si>
  <si>
    <t xml:space="preserve">Taux collectivité</t>
  </si>
  <si>
    <t xml:space="preserve">Part collectivité</t>
  </si>
  <si>
    <t xml:space="preserve">Indemnité brute</t>
  </si>
  <si>
    <t xml:space="preserve">Maladie, maternité, invalidité</t>
  </si>
  <si>
    <t xml:space="preserve">Contribution solidarité autonomie</t>
  </si>
  <si>
    <t xml:space="preserve">Vieillesse de base</t>
  </si>
  <si>
    <t xml:space="preserve">Vieillesse complémentaire Cavimac</t>
  </si>
  <si>
    <t xml:space="preserve">Total des cotisations</t>
  </si>
  <si>
    <t xml:space="preserve">Net imposable (net avant impôt)</t>
  </si>
  <si>
    <t xml:space="preserve">Prélèvement à la source</t>
  </si>
  <si>
    <t xml:space="preserve">Net à payer</t>
  </si>
  <si>
    <t xml:space="preserve">Coût total mensuel pour l’association</t>
  </si>
  <si>
    <t xml:space="preserve">Coût total annuel pour l’association</t>
  </si>
  <si>
    <t xml:space="preserve">Simulation indicative, mois complet, taux 2026 du culte protestant évangélique. La part de l’assuré est retenue sur l’indemnité et déductible du revenu imposable. Cotisations forfaitaires, indépendantes du montant de l’indemnité.</t>
  </si>
  <si>
    <t xml:space="preserve">Pasteur exerçant une autre activité salariée : exonération totale ou partielle possible, étude spécialisée sur monassocultuelle.com/besoin-professionnel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</si>
  <si>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</si>
  <si>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G20 Simulateur d’indemnité de culte (Cavimac) — version 2026-09 — monassocultuelle.com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</si>
</sst>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0.0%"/>
    <numFmt numFmtId="167" formatCode="0.00%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9DB"/>
        <bgColor rgb="FFFDF4E1"/>
      </patternFill>
    </fill>
    <fill>
      <patternFill patternType="solid">
        <fgColor rgb="FF0B3A6E"/>
        <bgColor rgb="FF082B50"/>
      </patternFill>
    </fill>
    <fill>
      <patternFill patternType="solid">
        <fgColor rgb="FFFDF4E1"/>
        <bgColor rgb="FFFFF9DB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16"/>
    <col collapsed="false" customWidth="true" hidden="false" outlineLevel="0" max="3" min="3" style="0" width="14"/>
    <col collapsed="false" customWidth="true" hidden="false" outlineLevel="0" max="5" min="4" style="0" width="16"/>
    <col collapsed="false" customWidth="true" hidden="false" outlineLevel="0" max="6" min="6" style="0" width="1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A5" s="5" t="s">
        <v>4</v>
      </c>
      <c r="B5" s="6" t="s">
        <v>5</v>
      </c>
    </row>
    <row r="6" customFormat="false" ht="15" hidden="false" customHeight="false" outlineLevel="0" collapsed="false">
      <c r="A6" s="5" t="s">
        <v>6</v>
      </c>
      <c r="B6" s="7" t="n">
        <v>2211.16</v>
      </c>
    </row>
    <row r="7" customFormat="false" ht="15" hidden="false" customHeight="false" outlineLevel="0" collapsed="false">
      <c r="A7" s="5" t="s">
        <v>7</v>
      </c>
      <c r="B7" s="8" t="n">
        <v>0</v>
      </c>
    </row>
    <row r="8" customFormat="false" ht="15" hidden="false" customHeight="false" outlineLevel="0" collapsed="false">
      <c r="A8" s="5" t="s">
        <v>8</v>
      </c>
      <c r="B8" s="7" t="n">
        <v>1867</v>
      </c>
    </row>
    <row r="10" customFormat="false" ht="30" hidden="false" customHeight="true" outlineLevel="0" collapsed="false">
      <c r="A10" s="9" t="s">
        <v>9</v>
      </c>
      <c r="B10" s="9" t="s">
        <v>10</v>
      </c>
      <c r="C10" s="9" t="s">
        <v>11</v>
      </c>
      <c r="D10" s="9" t="s">
        <v>12</v>
      </c>
      <c r="E10" s="9" t="s">
        <v>13</v>
      </c>
      <c r="F10" s="9" t="s">
        <v>14</v>
      </c>
    </row>
    <row r="11" customFormat="false" ht="15" hidden="false" customHeight="false" outlineLevel="0" collapsed="false">
      <c r="A11" s="5" t="s">
        <v>15</v>
      </c>
      <c r="D11" s="10" t="n">
        <f aca="false">ROUND(IF(B5="Brut",B6,IF(B5="Net avant impôt",B6+D16,IF(B7&lt;1,B6/(1-B7),B6)+D16)),2)</f>
        <v>2211.16</v>
      </c>
    </row>
    <row r="12" customFormat="false" ht="15" hidden="false" customHeight="false" outlineLevel="0" collapsed="false">
      <c r="A12" s="11" t="s">
        <v>16</v>
      </c>
      <c r="B12" s="12" t="n">
        <f aca="false">$B$8</f>
        <v>1867</v>
      </c>
      <c r="C12" s="13" t="n">
        <v>0</v>
      </c>
      <c r="D12" s="12" t="n">
        <f aca="false">ROUND(B12*C12,2)</f>
        <v>0</v>
      </c>
      <c r="E12" s="13" t="n">
        <v>0.13</v>
      </c>
      <c r="F12" s="12" t="n">
        <f aca="false">ROUND(B12*E12,2)</f>
        <v>242.71</v>
      </c>
    </row>
    <row r="13" customFormat="false" ht="15" hidden="false" customHeight="false" outlineLevel="0" collapsed="false">
      <c r="A13" s="11" t="s">
        <v>17</v>
      </c>
      <c r="B13" s="12" t="n">
        <f aca="false">$B$8</f>
        <v>1867</v>
      </c>
      <c r="C13" s="13" t="n">
        <v>0</v>
      </c>
      <c r="D13" s="12" t="n">
        <f aca="false">ROUND(B13*C13,2)</f>
        <v>0</v>
      </c>
      <c r="E13" s="13" t="n">
        <v>0.003</v>
      </c>
      <c r="F13" s="12" t="n">
        <f aca="false">ROUND(B13*E13,2)</f>
        <v>5.6</v>
      </c>
    </row>
    <row r="14" customFormat="false" ht="15" hidden="false" customHeight="false" outlineLevel="0" collapsed="false">
      <c r="A14" s="11" t="s">
        <v>18</v>
      </c>
      <c r="B14" s="12" t="n">
        <f aca="false">$B$8</f>
        <v>1867</v>
      </c>
      <c r="C14" s="13" t="n">
        <v>0.073</v>
      </c>
      <c r="D14" s="12" t="n">
        <f aca="false">ROUND(B14*C14,2)</f>
        <v>136.29</v>
      </c>
      <c r="E14" s="13" t="n">
        <v>0.1066</v>
      </c>
      <c r="F14" s="12" t="n">
        <f aca="false">ROUND(B14*E14,2)</f>
        <v>199.02</v>
      </c>
    </row>
    <row r="15" customFormat="false" ht="15" hidden="false" customHeight="false" outlineLevel="0" collapsed="false">
      <c r="A15" s="11" t="s">
        <v>19</v>
      </c>
      <c r="B15" s="12" t="n">
        <f aca="false">$B$8</f>
        <v>1867</v>
      </c>
      <c r="C15" s="13" t="n">
        <v>0.0401</v>
      </c>
      <c r="D15" s="12" t="n">
        <f aca="false">ROUND(B15*C15,2)</f>
        <v>74.87</v>
      </c>
      <c r="E15" s="13" t="n">
        <v>0.0601</v>
      </c>
      <c r="F15" s="12" t="n">
        <f aca="false">ROUND(B15*E15,2)</f>
        <v>112.21</v>
      </c>
    </row>
    <row r="16" customFormat="false" ht="15" hidden="false" customHeight="false" outlineLevel="0" collapsed="false">
      <c r="A16" s="14" t="s">
        <v>20</v>
      </c>
      <c r="B16" s="15"/>
      <c r="C16" s="15"/>
      <c r="D16" s="16" t="n">
        <f aca="false">SUM(D12:D15)</f>
        <v>211.16</v>
      </c>
      <c r="E16" s="15"/>
      <c r="F16" s="16" t="n">
        <f aca="false">SUM(F12:F15)</f>
        <v>559.54</v>
      </c>
    </row>
    <row r="17" customFormat="false" ht="15" hidden="false" customHeight="false" outlineLevel="0" collapsed="false">
      <c r="A17" s="11" t="s">
        <v>21</v>
      </c>
      <c r="D17" s="12" t="n">
        <f aca="false">D11-D16</f>
        <v>2000</v>
      </c>
    </row>
    <row r="18" customFormat="false" ht="15" hidden="false" customHeight="false" outlineLevel="0" collapsed="false">
      <c r="A18" s="11" t="s">
        <v>22</v>
      </c>
      <c r="B18" s="12" t="n">
        <f aca="false">MAX(0,D17)</f>
        <v>2000</v>
      </c>
      <c r="C18" s="17" t="n">
        <f aca="false">B7</f>
        <v>0</v>
      </c>
      <c r="D18" s="12" t="n">
        <f aca="false">ROUND(B18*C18,2)</f>
        <v>0</v>
      </c>
    </row>
    <row r="19" customFormat="false" ht="15" hidden="false" customHeight="false" outlineLevel="0" collapsed="false">
      <c r="A19" s="18" t="s">
        <v>23</v>
      </c>
      <c r="B19" s="15"/>
      <c r="C19" s="15"/>
      <c r="D19" s="16" t="n">
        <f aca="false">D17-D18</f>
        <v>2000</v>
      </c>
      <c r="E19" s="15"/>
      <c r="F19" s="15"/>
    </row>
    <row r="21" customFormat="false" ht="15" hidden="false" customHeight="false" outlineLevel="0" collapsed="false">
      <c r="A21" s="18" t="s">
        <v>24</v>
      </c>
      <c r="B21" s="15"/>
      <c r="C21" s="15"/>
      <c r="D21" s="16" t="n">
        <f aca="false">D11+F16</f>
        <v>2770.7</v>
      </c>
      <c r="E21" s="15"/>
      <c r="F21" s="15"/>
    </row>
    <row r="22" customFormat="false" ht="15" hidden="false" customHeight="false" outlineLevel="0" collapsed="false">
      <c r="A22" s="5" t="s">
        <v>25</v>
      </c>
      <c r="D22" s="10" t="n">
        <f aca="false">D21*12</f>
        <v>33248.4</v>
      </c>
    </row>
    <row r="24" customFormat="false" ht="15" hidden="false" customHeight="false" outlineLevel="0" collapsed="false">
      <c r="A24" s="4" t="s">
        <v>26</v>
      </c>
    </row>
    <row r="25" customFormat="false" ht="15" hidden="false" customHeight="false" outlineLevel="0" collapsed="false">
      <c r="A25" s="4" t="s">
        <v>27</v>
      </c>
    </row>
    <row r="27" customFormat="false" ht="15" hidden="false" customHeight="false" outlineLevel="0" collapsed="false">
      <c r="A27" s="19" t="s">
        <v>28</v>
      </c>
    </row>
    <row r="28" customFormat="false" ht="15" hidden="false" customHeight="false" outlineLevel="0" collapsed="false">
      <c r="A28" s="20" t="s">
        <v>29</v>
      </c>
    </row>
  </sheetData>
  <dataValidations count="1">
    <dataValidation allowBlank="false" errorStyle="stop" operator="between" showDropDown="false" showErrorMessage="false" showInputMessage="false" sqref="B5" type="list">
      <formula1>"Brut,Net avant impôt,Net à payer"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G20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2026-09-28T10:29:36Z</dcterms:created>
  <dc:creator>openpyxl</dc:creator>
  <dc:description/>
  <dc:language>en-US</dc:language>
  <cp:lastModifiedBy/>
  <dcterms:modified xsi:type="dcterms:W3CDTF">2026-09-28T10:29:36Z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