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Évaluation" sheetId="1" state="visible" r:id="rId3"/>
    <sheet name="Récapitulatif" sheetId="2" state="visible" r:id="rId4"/>
    <sheet name="Barème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<sst xmlns="http://schemas.openxmlformats.org/spreadsheetml/2006/main" count="85" uniqueCount="77">
  <si>
    <t xml:space="preserve">OUTIL G17 · MON ASSO CULTUELLE</t>
  </si>
  <si>
    <t xml:space="preserve">Fiche d’évaluation de l’avantage en nature logement</t>
  </si>
  <si>
    <t xml:space="preserve">Renseignez les cellules jaunes : l’avantage se calcule selon les deux méthodes.</t>
  </si>
  <si>
    <t xml:space="preserve">Légende : cellules jaunes = à remplir ; cellules blanches = calcul automatique ; ligne en gris italique = exemple à effacer.</t>
  </si>
  <si>
    <t xml:space="preserve">Donnée</t>
  </si>
  <si>
    <t xml:space="preserve">Valeur</t>
  </si>
  <si>
    <t xml:space="preserve">Aide</t>
  </si>
  <si>
    <t xml:space="preserve">Nom du pasteur</t>
  </si>
  <si>
    <t xml:space="preserve">[Nom]</t>
  </si>
  <si>
    <t xml:space="preserve">Statut du pasteur</t>
  </si>
  <si>
    <t xml:space="preserve">Ministre du culte (Cavimac)</t>
  </si>
  <si>
    <t xml:space="preserve">Voir la grille G03 en cas de doute</t>
  </si>
  <si>
    <t xml:space="preserve">Année</t>
  </si>
  <si>
    <t xml:space="preserve">Rémunération brute mensuelle (indemnité ou salaire) €</t>
  </si>
  <si>
    <t xml:space="preserve">Détermine la tranche du barème</t>
  </si>
  <si>
    <t xml:space="preserve">Nombre de pièces principales</t>
  </si>
  <si>
    <t xml:space="preserve">Séjour et chambres ; hors cuisine, salles d’eau</t>
  </si>
  <si>
    <t xml:space="preserve">Mois d’occupation dans l’année</t>
  </si>
  <si>
    <t xml:space="preserve">Valeur locative cadastrale annuelle €</t>
  </si>
  <si>
    <t xml:space="preserve">Figure sur l’avis de taxe foncière</t>
  </si>
  <si>
    <t xml:space="preserve">Charges annuelles payées par l’association (eau, énergie, chauffage, garage) €</t>
  </si>
  <si>
    <t xml:space="preserve">Au réel, pour la méthode 2</t>
  </si>
  <si>
    <t xml:space="preserve">Loyer mensuel payé par le pasteur €</t>
  </si>
  <si>
    <t xml:space="preserve">0 si le logement est gratuit</t>
  </si>
  <si>
    <t xml:space="preserve">Méthode retenue</t>
  </si>
  <si>
    <t xml:space="preserve">Barème forfaitaire</t>
  </si>
  <si>
    <t xml:space="preserve">À appliquer de façon stable</t>
  </si>
  <si>
    <t xml:space="preserve">Calcul</t>
  </si>
  <si>
    <t xml:space="preserve">Montant</t>
  </si>
  <si>
    <t xml:space="preserve">Commentaire</t>
  </si>
  <si>
    <t xml:space="preserve">Tranche du barème</t>
  </si>
  <si>
    <t xml:space="preserve">Méthode 1 — barème : avantage mensuel</t>
  </si>
  <si>
    <t xml:space="preserve">Une pièce : colonne 1 ; plusieurs pièces : par pièce × nombre</t>
  </si>
  <si>
    <t xml:space="preserve">Méthode 2 — valeur locative : avantage mensuel</t>
  </si>
  <si>
    <t xml:space="preserve">Valeur locative + charges réelles, divisées par 12</t>
  </si>
  <si>
    <t xml:space="preserve">Avantage mensuel retenu (avant loyer)</t>
  </si>
  <si>
    <t xml:space="preserve">Avantage mensuel net du loyer payé</t>
  </si>
  <si>
    <t xml:space="preserve">Un loyer au moins égal supprime l’avantage</t>
  </si>
  <si>
    <t xml:space="preserve">Avantage annuel à communiquer au pasteur</t>
  </si>
  <si>
    <t xml:space="preserve">À ajouter à ses revenus imposables</t>
  </si>
  <si>
    <t xml:space="preserve">Rémunération annuelle versée</t>
  </si>
  <si>
    <t xml:space="preserve">Total imposable indicatif (rémunération + avantage)</t>
  </si>
  <si>
    <t xml:space="preserve">Traitements et salaires</t>
  </si>
  <si>
    <t xml:space="preserve">Méthode la plus favorable</t>
  </si>
  <si>
    <t xml:space="preserve">Indicatif : la méthode doit rester stable</t>
  </si>
  <si>
    <t xml:space="preserve">Incidence selon le statut</t>
  </si>
  <si>
    <t xml:space="preserve">Calcul indicatif, sur le nombre réel de pièces principales. La tolérance « trois pièces » (lettre ministérielle de 2004) ne vise que les pasteurs affiliés au régime général, pas un pasteur Cavimac. Conseil : monassocultuelle.com/besoin-professionnel</t>
  </si>
  <si>
    <t xml:space="preserve">Modèle fourni à titre indicatif, à adapter à votre situation. Ne constitue pas une consultation individualisée. Textes vérifiés le 24 septembre 2026.</t>
  </si>
  <si>
    <t xml:space="preserve">Samuel PETE — Mon Asso Cultuelle — G17 Fiche d’évaluation de l’avantage en nature logement — version 2026-09 — monassocultuelle.com</t>
  </si>
  <si>
    <t xml:space="preserve">Récapitulatif annuel remis au pasteur</t>
  </si>
  <si>
    <t xml:space="preserve">À imprimer, signer et remettre au pasteur avant sa déclaration de revenus.</t>
  </si>
  <si>
    <t xml:space="preserve">Association</t>
  </si>
  <si>
    <t xml:space="preserve">[Nom de l’association]</t>
  </si>
  <si>
    <t xml:space="preserve">Pasteur</t>
  </si>
  <si>
    <t xml:space="preserve">Année des revenus</t>
  </si>
  <si>
    <t xml:space="preserve">Sommes versées dans l’année (indemnité ou salaire)</t>
  </si>
  <si>
    <t xml:space="preserve">Avantage en nature logement évalué</t>
  </si>
  <si>
    <t xml:space="preserve">Méthode d’évaluation</t>
  </si>
  <si>
    <t xml:space="preserve">Total à déclarer (traitements et salaires) — indicatif</t>
  </si>
  <si>
    <t xml:space="preserve">Fait à ………………………, le …… / …… / ……</t>
  </si>
  <si>
    <t xml:space="preserve">Pour l’association, le trésorier</t>
  </si>
  <si>
    <t xml:space="preserve">Document d’information établi à partir des éléments connus de l’association. Il appartient au pasteur de vérifier sa déclaration de revenus.</t>
  </si>
  <si>
    <t xml:space="preserve">Barème forfaitaire de l’année</t>
  </si>
  <si>
    <t xml:space="preserve">Barème 2026 (arrêté du 10 décembre 2002). Mettez à jour les cellules jaunes chaque 1er janvier.</t>
  </si>
  <si>
    <t xml:space="preserve">Rémunération brute mensuelle à partir de (€)</t>
  </si>
  <si>
    <t xml:space="preserve">Logement d’une pièce (€)</t>
  </si>
  <si>
    <t xml:space="preserve">Par pièce (€)</t>
  </si>
  <si>
    <t xml:space="preserve">Tranche</t>
  </si>
  <si>
    <t xml:space="preserve">Tranche 1</t>
  </si>
  <si>
    <t xml:space="preserve">Tranche 2</t>
  </si>
  <si>
    <t xml:space="preserve">Tranche 3</t>
  </si>
  <si>
    <t xml:space="preserve">Tranche 4</t>
  </si>
  <si>
    <t xml:space="preserve">Tranche 5</t>
  </si>
  <si>
    <t xml:space="preserve">Tranche 6</t>
  </si>
  <si>
    <t xml:space="preserve">Tranche 7</t>
  </si>
  <si>
    <t xml:space="preserve">Tranche 8</t>
  </si>
  <si>
    <t xml:space="preserve">Le forfait comprend l’eau, le gaz, l’électricité, le chauffage et le garage. Seules les pièces principales comptent.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</si>
</sst>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#,##0.00&quot; €&quot;"/>
    <numFmt numFmtId="167" formatCode="#,##0&quot; €&quot;"/>
  </numFmts>
  <fonts count="1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9"/>
      <color rgb="FFB37F12"/>
      <name val="Arial"/>
      <family val="0"/>
      <charset val="1"/>
    </font>
    <font>
      <b val="true"/>
      <sz val="16"/>
      <color rgb="FF082B50"/>
      <name val="Arial"/>
      <family val="0"/>
      <charset val="1"/>
    </font>
    <font>
      <sz val="10"/>
      <color rgb="FF6B7280"/>
      <name val="Arial"/>
      <family val="0"/>
      <charset val="1"/>
    </font>
    <font>
      <i val="true"/>
      <sz val="9"/>
      <color rgb="FF6B728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1"/>
      <name val="Arial"/>
      <family val="0"/>
      <charset val="1"/>
    </font>
    <font>
      <i val="true"/>
      <sz val="10"/>
      <color rgb="FF6B7280"/>
      <name val="Arial"/>
      <family val="0"/>
      <charset val="1"/>
    </font>
    <font>
      <sz val="9"/>
      <color rgb="FF6B7280"/>
      <name val="Arial"/>
      <family val="0"/>
      <charset val="1"/>
    </font>
    <font>
      <sz val="11"/>
      <name val="Arial"/>
      <family val="0"/>
      <charset val="1"/>
    </font>
    <font>
      <b val="true"/>
      <sz val="11"/>
      <color rgb="FF082B50"/>
      <name val="Arial"/>
      <family val="0"/>
      <charset val="1"/>
    </font>
    <font>
      <i val="true"/>
      <sz val="8"/>
      <color rgb="FF6B7280"/>
      <name val="Arial"/>
      <family val="0"/>
      <charset val="1"/>
    </font>
    <font>
      <sz val="8"/>
      <color rgb="FF6B7280"/>
      <name val="Arial"/>
      <family val="0"/>
      <charset val="1"/>
    </font>
    <font>
      <sz val="10"/>
      <name val="Arial"/>
      <family val="0"/>
      <charset val="1"/>
    </font>
    <font>
      <b val="true"/>
      <sz val="10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0B3A6E"/>
        <bgColor rgb="FF082B50"/>
      </patternFill>
    </fill>
    <fill>
      <patternFill patternType="solid">
        <fgColor rgb="FFFFF9DB"/>
        <bgColor rgb="FFFFFF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10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2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9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1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1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6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rgb="FFFDE2E1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37F12"/>
      <rgbColor rgb="FF800080"/>
      <rgbColor rgb="FF008080"/>
      <rgbColor rgb="FFC0C0C0"/>
      <rgbColor rgb="FF808080"/>
      <rgbColor rgb="FF9999FF"/>
      <rgbColor rgb="FF993366"/>
      <rgbColor rgb="FFFFF9DB"/>
      <rgbColor rgb="FFCCFFFF"/>
      <rgbColor rgb="FF660066"/>
      <rgbColor rgb="FFFF8080"/>
      <rgbColor rgb="FF0066CC"/>
      <rgbColor rgb="FFD1D5D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DE2E1"/>
      <rgbColor rgb="FF3366FF"/>
      <rgbColor rgb="FF33CCCC"/>
      <rgbColor rgb="FF99CC00"/>
      <rgbColor rgb="FFFFCC00"/>
      <rgbColor rgb="FFFF9900"/>
      <rgbColor rgb="FFFF6600"/>
      <rgbColor rgb="FF6B7280"/>
      <rgbColor rgb="FF969696"/>
      <rgbColor rgb="FF0B3A6E"/>
      <rgbColor rgb="FF339966"/>
      <rgbColor rgb="FF003300"/>
      <rgbColor rgb="FF333300"/>
      <rgbColor rgb="FF993300"/>
      <rgbColor rgb="FF993366"/>
      <rgbColor rgb="FF333399"/>
      <rgbColor rgb="FF082B5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8"/>
    <col collapsed="false" customWidth="true" hidden="false" outlineLevel="0" max="2" min="2" style="0" width="22"/>
    <col collapsed="false" customWidth="true" hidden="false" outlineLevel="0" max="3" min="3" style="0" width="44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4</v>
      </c>
      <c r="B6" s="5" t="s">
        <v>5</v>
      </c>
      <c r="C6" s="5" t="s">
        <v>6</v>
      </c>
    </row>
    <row r="7" customFormat="false" ht="15" hidden="false" customHeight="false" outlineLevel="0" collapsed="false">
      <c r="A7" s="6" t="s">
        <v>7</v>
      </c>
      <c r="B7" s="7" t="s">
        <v>8</v>
      </c>
      <c r="C7" s="8"/>
    </row>
    <row r="8" customFormat="false" ht="23.85" hidden="false" customHeight="false" outlineLevel="0" collapsed="false">
      <c r="A8" s="6" t="s">
        <v>9</v>
      </c>
      <c r="B8" s="7" t="s">
        <v>10</v>
      </c>
      <c r="C8" s="8" t="s">
        <v>11</v>
      </c>
    </row>
    <row r="9" customFormat="false" ht="15" hidden="false" customHeight="false" outlineLevel="0" collapsed="false">
      <c r="A9" s="6" t="s">
        <v>12</v>
      </c>
      <c r="B9" s="9" t="n">
        <v>2026</v>
      </c>
      <c r="C9" s="8"/>
    </row>
    <row r="10" customFormat="false" ht="15" hidden="false" customHeight="false" outlineLevel="0" collapsed="false">
      <c r="A10" s="6" t="s">
        <v>13</v>
      </c>
      <c r="B10" s="10" t="n">
        <v>2200</v>
      </c>
      <c r="C10" s="8" t="s">
        <v>14</v>
      </c>
    </row>
    <row r="11" customFormat="false" ht="15" hidden="false" customHeight="false" outlineLevel="0" collapsed="false">
      <c r="A11" s="6" t="s">
        <v>15</v>
      </c>
      <c r="B11" s="9" t="n">
        <v>4</v>
      </c>
      <c r="C11" s="8" t="s">
        <v>16</v>
      </c>
    </row>
    <row r="12" customFormat="false" ht="15" hidden="false" customHeight="false" outlineLevel="0" collapsed="false">
      <c r="A12" s="6" t="s">
        <v>17</v>
      </c>
      <c r="B12" s="9" t="n">
        <v>12</v>
      </c>
      <c r="C12" s="8"/>
    </row>
    <row r="13" customFormat="false" ht="15" hidden="false" customHeight="false" outlineLevel="0" collapsed="false">
      <c r="A13" s="6" t="s">
        <v>18</v>
      </c>
      <c r="B13" s="11" t="n">
        <v>2400</v>
      </c>
      <c r="C13" s="8" t="s">
        <v>19</v>
      </c>
    </row>
    <row r="14" customFormat="false" ht="26.85" hidden="false" customHeight="false" outlineLevel="0" collapsed="false">
      <c r="A14" s="6" t="s">
        <v>20</v>
      </c>
      <c r="B14" s="11" t="n">
        <v>1800</v>
      </c>
      <c r="C14" s="8" t="s">
        <v>21</v>
      </c>
    </row>
    <row r="15" customFormat="false" ht="15" hidden="false" customHeight="false" outlineLevel="0" collapsed="false">
      <c r="A15" s="6" t="s">
        <v>22</v>
      </c>
      <c r="B15" s="10" t="n">
        <v>0</v>
      </c>
      <c r="C15" s="8" t="s">
        <v>23</v>
      </c>
    </row>
    <row r="16" customFormat="false" ht="15" hidden="false" customHeight="false" outlineLevel="0" collapsed="false">
      <c r="A16" s="6" t="s">
        <v>24</v>
      </c>
      <c r="B16" s="7" t="s">
        <v>25</v>
      </c>
      <c r="C16" s="8" t="s">
        <v>26</v>
      </c>
    </row>
    <row r="18" customFormat="false" ht="30" hidden="false" customHeight="true" outlineLevel="0" collapsed="false">
      <c r="A18" s="5" t="s">
        <v>27</v>
      </c>
      <c r="B18" s="5" t="s">
        <v>28</v>
      </c>
      <c r="C18" s="5" t="s">
        <v>29</v>
      </c>
    </row>
    <row r="19" customFormat="false" ht="15" hidden="false" customHeight="false" outlineLevel="0" collapsed="false">
      <c r="A19" s="12" t="s">
        <v>30</v>
      </c>
      <c r="B19" s="13" t="n">
        <f aca="false">MATCH(B10,Barème!A7:A14,1)</f>
        <v>2</v>
      </c>
      <c r="C19" s="8"/>
    </row>
    <row r="20" customFormat="false" ht="22.35" hidden="false" customHeight="false" outlineLevel="0" collapsed="false">
      <c r="A20" s="12" t="s">
        <v>31</v>
      </c>
      <c r="B20" s="14" t="n">
        <f aca="false">IF(B11&lt;=1,INDEX(Barème!B7:B14,B19),B11*INDEX(Barème!C7:C14,B19))</f>
        <v>238.8</v>
      </c>
      <c r="C20" s="8" t="s">
        <v>32</v>
      </c>
    </row>
    <row r="21" customFormat="false" ht="15" hidden="false" customHeight="false" outlineLevel="0" collapsed="false">
      <c r="A21" s="12" t="s">
        <v>33</v>
      </c>
      <c r="B21" s="14" t="n">
        <f aca="false">(B13+B14)/12</f>
        <v>350</v>
      </c>
      <c r="C21" s="8" t="s">
        <v>34</v>
      </c>
    </row>
    <row r="22" customFormat="false" ht="15" hidden="false" customHeight="false" outlineLevel="0" collapsed="false">
      <c r="A22" s="12" t="s">
        <v>35</v>
      </c>
      <c r="B22" s="14" t="n">
        <f aca="false">IF(B16="Barème forfaitaire",B20,B21)</f>
        <v>238.8</v>
      </c>
      <c r="C22" s="8"/>
    </row>
    <row r="23" customFormat="false" ht="15" hidden="false" customHeight="false" outlineLevel="0" collapsed="false">
      <c r="A23" s="12" t="s">
        <v>36</v>
      </c>
      <c r="B23" s="14" t="n">
        <f aca="false">MAX(0,B22-B15)</f>
        <v>238.8</v>
      </c>
      <c r="C23" s="8" t="s">
        <v>37</v>
      </c>
    </row>
    <row r="24" customFormat="false" ht="15" hidden="false" customHeight="false" outlineLevel="0" collapsed="false">
      <c r="A24" s="6" t="s">
        <v>38</v>
      </c>
      <c r="B24" s="15" t="n">
        <f aca="false">ROUND(B23*B12,2)</f>
        <v>2865.6</v>
      </c>
      <c r="C24" s="8" t="s">
        <v>39</v>
      </c>
    </row>
    <row r="25" customFormat="false" ht="15" hidden="false" customHeight="false" outlineLevel="0" collapsed="false">
      <c r="A25" s="12" t="s">
        <v>40</v>
      </c>
      <c r="B25" s="14" t="n">
        <f aca="false">B10*B12</f>
        <v>26400</v>
      </c>
      <c r="C25" s="8"/>
    </row>
    <row r="26" customFormat="false" ht="15" hidden="false" customHeight="false" outlineLevel="0" collapsed="false">
      <c r="A26" s="6" t="s">
        <v>41</v>
      </c>
      <c r="B26" s="15" t="n">
        <f aca="false">B25+B24</f>
        <v>29265.6</v>
      </c>
      <c r="C26" s="8" t="s">
        <v>42</v>
      </c>
    </row>
    <row r="27" customFormat="false" ht="15" hidden="false" customHeight="false" outlineLevel="0" collapsed="false">
      <c r="A27" s="12" t="s">
        <v>43</v>
      </c>
      <c r="B27" s="12" t="str">
        <f aca="false">IF(B20&lt;=B21,"Barème forfaitaire","Valeur locative cadastrale")</f>
        <v>Barème forfaitaire</v>
      </c>
      <c r="C27" s="8" t="s">
        <v>44</v>
      </c>
    </row>
    <row r="29" customFormat="false" ht="31.5" hidden="false" customHeight="true" outlineLevel="0" collapsed="false">
      <c r="A29" s="16" t="s">
        <v>45</v>
      </c>
      <c r="B29" s="6" t="str">
        <f aca="false">IF(B8="Ministre du culte (Cavimac)","Imposable ; aucune incidence sur les cotisations Cavimac (forfaitaires)",IF(B8="Salarié","Imposable et soumis à cotisations : à porter sur le bulletin de paie","Contrepartie en nature : le bénévolat est en cause, faire examiner la situation"))</f>
        <v>Imposable ; aucune incidence sur les cotisations Cavimac (forfaitaires)</v>
      </c>
      <c r="C29" s="6"/>
    </row>
    <row r="31" customFormat="false" ht="15" hidden="false" customHeight="false" outlineLevel="0" collapsed="false">
      <c r="A31" s="4" t="s">
        <v>46</v>
      </c>
    </row>
    <row r="33" customFormat="false" ht="15" hidden="false" customHeight="false" outlineLevel="0" collapsed="false">
      <c r="A33" s="17" t="s">
        <v>47</v>
      </c>
    </row>
    <row r="34" customFormat="false" ht="15" hidden="false" customHeight="false" outlineLevel="0" collapsed="false">
      <c r="A34" s="18" t="s">
        <v>48</v>
      </c>
    </row>
  </sheetData>
  <mergeCells count="1">
    <mergeCell ref="B29:C29"/>
  </mergeCells>
  <conditionalFormatting sqref="B29">
    <cfRule type="expression" priority="2" aboveAverage="0" equalAverage="0" bottom="0" percent="0" rank="0" text="" dxfId="0">
      <formula>$B$8="Bénévole"</formula>
    </cfRule>
  </conditionalFormatting>
  <dataValidations count="2">
    <dataValidation allowBlank="false" errorStyle="stop" operator="between" showDropDown="false" showErrorMessage="false" showInputMessage="false" sqref="B8" type="list">
      <formula1>"Ministre du culte (Cavimac),Salarié,Bénévole"</formula1>
      <formula2>0</formula2>
    </dataValidation>
    <dataValidation allowBlank="false" errorStyle="stop" operator="between" showDropDown="false" showErrorMessage="false" showInputMessage="false" sqref="B16" type="list">
      <formula1>"Barème forfaitaire,Valeur locative cadastrale"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G17 — monassocultuelle.com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2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58"/>
    <col collapsed="false" customWidth="true" hidden="false" outlineLevel="0" max="2" min="2" style="0" width="26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49</v>
      </c>
    </row>
    <row r="3" customFormat="false" ht="15" hidden="false" customHeight="false" outlineLevel="0" collapsed="false">
      <c r="A3" s="3" t="s">
        <v>50</v>
      </c>
    </row>
    <row r="4" customFormat="false" ht="15" hidden="false" customHeight="false" outlineLevel="0" collapsed="false">
      <c r="A4" s="4" t="s">
        <v>3</v>
      </c>
    </row>
    <row r="7" customFormat="false" ht="15" hidden="false" customHeight="false" outlineLevel="0" collapsed="false">
      <c r="A7" s="6" t="s">
        <v>51</v>
      </c>
      <c r="B7" s="19" t="s">
        <v>52</v>
      </c>
    </row>
    <row r="8" customFormat="false" ht="15" hidden="false" customHeight="false" outlineLevel="0" collapsed="false">
      <c r="A8" s="6" t="s">
        <v>53</v>
      </c>
      <c r="B8" s="20" t="str">
        <f aca="false">Évaluation!B7</f>
        <v>[Nom]</v>
      </c>
    </row>
    <row r="9" customFormat="false" ht="15" hidden="false" customHeight="false" outlineLevel="0" collapsed="false">
      <c r="A9" s="6" t="s">
        <v>54</v>
      </c>
      <c r="B9" s="21" t="n">
        <f aca="false">Évaluation!B9</f>
        <v>2026</v>
      </c>
    </row>
    <row r="10" customFormat="false" ht="15" hidden="false" customHeight="false" outlineLevel="0" collapsed="false">
      <c r="A10" s="6" t="s">
        <v>55</v>
      </c>
      <c r="B10" s="22" t="n">
        <f aca="false">Évaluation!B25</f>
        <v>26400</v>
      </c>
    </row>
    <row r="11" customFormat="false" ht="15" hidden="false" customHeight="false" outlineLevel="0" collapsed="false">
      <c r="A11" s="6" t="s">
        <v>56</v>
      </c>
      <c r="B11" s="22" t="n">
        <f aca="false">Évaluation!B24</f>
        <v>2865.6</v>
      </c>
    </row>
    <row r="12" customFormat="false" ht="15" hidden="false" customHeight="false" outlineLevel="0" collapsed="false">
      <c r="A12" s="6" t="s">
        <v>57</v>
      </c>
      <c r="B12" s="20" t="str">
        <f aca="false">Évaluation!B16</f>
        <v>Barème forfaitaire</v>
      </c>
    </row>
    <row r="13" customFormat="false" ht="15" hidden="false" customHeight="false" outlineLevel="0" collapsed="false">
      <c r="A13" s="6" t="s">
        <v>58</v>
      </c>
      <c r="B13" s="22" t="n">
        <f aca="false">Évaluation!B26</f>
        <v>29265.6</v>
      </c>
    </row>
    <row r="15" customFormat="false" ht="15" hidden="false" customHeight="false" outlineLevel="0" collapsed="false">
      <c r="A15" s="23" t="s">
        <v>59</v>
      </c>
    </row>
    <row r="17" customFormat="false" ht="15" hidden="false" customHeight="false" outlineLevel="0" collapsed="false">
      <c r="A17" s="24" t="s">
        <v>60</v>
      </c>
    </row>
    <row r="20" customFormat="false" ht="15" hidden="false" customHeight="false" outlineLevel="0" collapsed="false">
      <c r="A20" s="4" t="s">
        <v>61</v>
      </c>
    </row>
    <row r="22" customFormat="false" ht="15" hidden="false" customHeight="false" outlineLevel="0" collapsed="false">
      <c r="A22" s="17" t="s">
        <v>47</v>
      </c>
    </row>
    <row r="23" customFormat="false" ht="15" hidden="false" customHeight="false" outlineLevel="0" collapsed="false">
      <c r="A23" s="18" t="s">
        <v>48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G17 — monassocultuelle.com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3" min="2" style="0" width="20"/>
    <col collapsed="false" customWidth="true" hidden="false" outlineLevel="0" max="4" min="4" style="0" width="24"/>
  </cols>
  <sheetData>
    <row r="1" customFormat="false" ht="15" hidden="false" customHeight="false" outlineLevel="0" collapsed="false">
      <c r="A1" s="1" t="s">
        <v>0</v>
      </c>
    </row>
    <row r="2" customFormat="false" ht="19.7" hidden="false" customHeight="false" outlineLevel="0" collapsed="false">
      <c r="A2" s="2" t="s">
        <v>62</v>
      </c>
    </row>
    <row r="3" customFormat="false" ht="15" hidden="false" customHeight="false" outlineLevel="0" collapsed="false">
      <c r="A3" s="3" t="s">
        <v>63</v>
      </c>
    </row>
    <row r="4" customFormat="false" ht="15" hidden="false" customHeight="false" outlineLevel="0" collapsed="false">
      <c r="A4" s="4" t="s">
        <v>3</v>
      </c>
    </row>
    <row r="6" customFormat="false" ht="30" hidden="false" customHeight="true" outlineLevel="0" collapsed="false">
      <c r="A6" s="5" t="s">
        <v>64</v>
      </c>
      <c r="B6" s="5" t="s">
        <v>65</v>
      </c>
      <c r="C6" s="5" t="s">
        <v>66</v>
      </c>
      <c r="D6" s="5" t="s">
        <v>67</v>
      </c>
    </row>
    <row r="7" customFormat="false" ht="15" hidden="false" customHeight="false" outlineLevel="0" collapsed="false">
      <c r="A7" s="25" t="n">
        <v>0</v>
      </c>
      <c r="B7" s="25" t="n">
        <v>79.7</v>
      </c>
      <c r="C7" s="25" t="n">
        <v>42.6</v>
      </c>
      <c r="D7" s="20" t="s">
        <v>68</v>
      </c>
    </row>
    <row r="8" customFormat="false" ht="15" hidden="false" customHeight="false" outlineLevel="0" collapsed="false">
      <c r="A8" s="25" t="n">
        <v>2002.5</v>
      </c>
      <c r="B8" s="25" t="n">
        <v>93</v>
      </c>
      <c r="C8" s="25" t="n">
        <v>59.7</v>
      </c>
      <c r="D8" s="20" t="s">
        <v>69</v>
      </c>
    </row>
    <row r="9" customFormat="false" ht="15" hidden="false" customHeight="false" outlineLevel="0" collapsed="false">
      <c r="A9" s="25" t="n">
        <v>2403</v>
      </c>
      <c r="B9" s="25" t="n">
        <v>106.2</v>
      </c>
      <c r="C9" s="25" t="n">
        <v>79.7</v>
      </c>
      <c r="D9" s="20" t="s">
        <v>70</v>
      </c>
    </row>
    <row r="10" customFormat="false" ht="15" hidden="false" customHeight="false" outlineLevel="0" collapsed="false">
      <c r="A10" s="25" t="n">
        <v>2803.5</v>
      </c>
      <c r="B10" s="25" t="n">
        <v>119.4</v>
      </c>
      <c r="C10" s="25" t="n">
        <v>99.5</v>
      </c>
      <c r="D10" s="20" t="s">
        <v>71</v>
      </c>
    </row>
    <row r="11" customFormat="false" ht="15" hidden="false" customHeight="false" outlineLevel="0" collapsed="false">
      <c r="A11" s="25" t="n">
        <v>3604.5</v>
      </c>
      <c r="B11" s="25" t="n">
        <v>146.4</v>
      </c>
      <c r="C11" s="25" t="n">
        <v>126.1</v>
      </c>
      <c r="D11" s="20" t="s">
        <v>72</v>
      </c>
    </row>
    <row r="12" customFormat="false" ht="15" hidden="false" customHeight="false" outlineLevel="0" collapsed="false">
      <c r="A12" s="25" t="n">
        <v>4405.5</v>
      </c>
      <c r="B12" s="25" t="n">
        <v>172.6</v>
      </c>
      <c r="C12" s="25" t="n">
        <v>152.4</v>
      </c>
      <c r="D12" s="20" t="s">
        <v>73</v>
      </c>
    </row>
    <row r="13" customFormat="false" ht="15" hidden="false" customHeight="false" outlineLevel="0" collapsed="false">
      <c r="A13" s="25" t="n">
        <v>5206.5</v>
      </c>
      <c r="B13" s="25" t="n">
        <v>199.4</v>
      </c>
      <c r="C13" s="25" t="n">
        <v>185.7</v>
      </c>
      <c r="D13" s="20" t="s">
        <v>74</v>
      </c>
    </row>
    <row r="14" customFormat="false" ht="15" hidden="false" customHeight="false" outlineLevel="0" collapsed="false">
      <c r="A14" s="25" t="n">
        <v>6007.5</v>
      </c>
      <c r="B14" s="25" t="n">
        <v>225.6</v>
      </c>
      <c r="C14" s="25" t="n">
        <v>212.3</v>
      </c>
      <c r="D14" s="20" t="s">
        <v>75</v>
      </c>
    </row>
    <row r="16" customFormat="false" ht="15" hidden="false" customHeight="false" outlineLevel="0" collapsed="false">
      <c r="A16" s="4" t="s">
        <v>76</v>
      </c>
    </row>
    <row r="18" customFormat="false" ht="15" hidden="false" customHeight="false" outlineLevel="0" collapsed="false">
      <c r="A18" s="17" t="s">
        <v>47</v>
      </c>
    </row>
    <row r="19" customFormat="false" ht="15" hidden="false" customHeight="false" outlineLevel="0" collapsed="false">
      <c r="A19" s="18" t="s">
        <v>48</v>
      </c>
    </row>
  </sheetData>
  <printOptions headings="false" gridLines="false" gridLinesSet="true" horizontalCentered="false" verticalCentered="false"/>
  <pageMargins left="0.75" right="0.75" top="1" bottom="1" header="0.511811023622047" footer="0.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>&amp;CSamuel PETE — Mon Asso Cultuelle — G17 — monassocultuelle.com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2026-09-28T14:20:29Z</dcterms:created>
  <dc:creator>openpyxl</dc:creator>
  <dc:description/>
  <dc:language>en-US</dc:language>
  <cp:lastModifiedBy/>
  <dcterms:modified xsi:type="dcterms:W3CDTF">2026-09-28T14:20:29Z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