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ffiliation" sheetId="1" state="visible" r:id="rId3"/>
    <sheet name="Cotisations" sheetId="2" state="visible" r:id="rId4"/>
    <sheet name="Échéancier" sheetId="3" state="visible" r:id="rId5"/>
    <sheet name="Changemen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<sst xmlns="http://schemas.openxmlformats.org/spreadsheetml/2006/main" count="129" uniqueCount="98">
  <si>
    <t xml:space="preserve">OUTIL G08 · MON ASSO CULTUELLE</t>
  </si>
  <si>
    <t xml:space="preserve">Kit d’affiliation et de suivi Cavimac</t>
  </si>
  <si>
    <t xml:space="preserve">Check-list de l’affiliation d’un ministre du culte à la Cavimac (code de la sécurité sociale, art. L. 382-15 et suivants).</t>
  </si>
  <si>
    <t xml:space="preserve">Légende : cellules jaunes = à remplir ; cellules blanches = calcul automatique ; ligne en gris italique = exemple à effacer.</t>
  </si>
  <si>
    <t xml:space="preserve">N°</t>
  </si>
  <si>
    <t xml:space="preserve">Étape</t>
  </si>
  <si>
    <t xml:space="preserve">Qui</t>
  </si>
  <si>
    <t xml:space="preserve">Quand</t>
  </si>
  <si>
    <t xml:space="preserve">Fait ?</t>
  </si>
  <si>
    <t xml:space="preserve">Date</t>
  </si>
  <si>
    <t xml:space="preserve">Commentaire</t>
  </si>
  <si>
    <t xml:space="preserve">Vérifier le statut du pasteur : ministère spirituel exercé pour l’association (grille G03)</t>
  </si>
  <si>
    <t xml:space="preserve">Président</t>
  </si>
  <si>
    <t xml:space="preserve">Avant l’arrivée</t>
  </si>
  <si>
    <t xml:space="preserve">Oui</t>
  </si>
  <si>
    <t xml:space="preserve">Vérifier la résidence en France métropolitaine ou dans un département d’outre-mer</t>
  </si>
  <si>
    <t xml:space="preserve">Secrétaire</t>
  </si>
  <si>
    <t xml:space="preserve">Le pasteur exerce-t-il une autre activité salariée ? Si oui, faire réaliser une étude spécialisée (exonération possible)</t>
  </si>
  <si>
    <t xml:space="preserve">Trésorier</t>
  </si>
  <si>
    <t xml:space="preserve">Adhésion de l’association à la Cavimac (formalité préalable)</t>
  </si>
  <si>
    <t xml:space="preserve">Avant la 1re déclaration</t>
  </si>
  <si>
    <t xml:space="preserve">Ouverture de l’espace en ligne de l’association</t>
  </si>
  <si>
    <t xml:space="preserve">Après l’adhésion</t>
  </si>
  <si>
    <t xml:space="preserve">Attestation de la qualité de ministre du culte signée par l’association</t>
  </si>
  <si>
    <t xml:space="preserve">À l’affiliation</t>
  </si>
  <si>
    <t xml:space="preserve">Déclaration individuelle d’affiliation du ministre</t>
  </si>
  <si>
    <t xml:space="preserve">Copie de la pièce d’identité du ministre (traduction si nécessaire)</t>
  </si>
  <si>
    <t xml:space="preserve">Mandat de prélèvement SEPA signé</t>
  </si>
  <si>
    <t xml:space="preserve">Délibération du conseil : affiliation et prise en charge de la part « ministre » des cotisations</t>
  </si>
  <si>
    <t xml:space="preserve">Conseil</t>
  </si>
  <si>
    <t xml:space="preserve">Cotisations inscrites au budget de l’association</t>
  </si>
  <si>
    <t xml:space="preserve">Chaque année</t>
  </si>
  <si>
    <t xml:space="preserve">Première déclaration mensuelle (du 1er au 10 du mois suivant)</t>
  </si>
  <si>
    <t xml:space="preserve">Mois suivant</t>
  </si>
  <si>
    <t xml:space="preserve">Contrôle du premier prélèvement</t>
  </si>
  <si>
    <t xml:space="preserve">Le 15 ou après</t>
  </si>
  <si>
    <t xml:space="preserve">Rappel : l’union d’églises accompagne-t-elle les démarches ?</t>
  </si>
  <si>
    <t xml:space="preserve">Au début</t>
  </si>
  <si>
    <t xml:space="preserve">Étapes restant à faire</t>
  </si>
  <si>
    <t xml:space="preserve">Pasteur exerçant une autre activité salariée : il reste rattaché à la Cavimac mais peut être exonéré, en tout ou partie, des cotisations. Étude spécialisée : monassocultuelle.com/besoin-professionnel</t>
  </si>
  <si>
    <t xml:space="preserve">Modèle fourni à titre indicatif, à adapter à votre situation. Ne constitue pas une consultation individualisée. Textes vérifiés le 24 septembre 2026.</t>
  </si>
  <si>
    <t xml:space="preserve">Samuel PETE — Mon Asso Cultuelle — G08 Kit d’affiliation et de suivi Cavimac — version 2026-09 — monassocultuelle.com</t>
  </si>
  <si>
    <t xml:space="preserve">Calcul des cotisations de l’année</t>
  </si>
  <si>
    <t xml:space="preserve">Taux 2026, culte protestant évangélique, régime normal. Base = SMIC mensuel (1 867 € depuis le 1er juin 2026). Mettez à jour les cellules jaunes.</t>
  </si>
  <si>
    <t xml:space="preserve">Base forfaitaire mensuelle (SMIC) €</t>
  </si>
  <si>
    <t xml:space="preserve">Nombre de ministres déclarés (plein tarif)</t>
  </si>
  <si>
    <t xml:space="preserve">Cotisation</t>
  </si>
  <si>
    <t xml:space="preserve">Taux total</t>
  </si>
  <si>
    <t xml:space="preserve">Taux association</t>
  </si>
  <si>
    <t xml:space="preserve">Taux ministre</t>
  </si>
  <si>
    <t xml:space="preserve">Mensuel par ministre</t>
  </si>
  <si>
    <t xml:space="preserve">Maladie, maternité, invalidité</t>
  </si>
  <si>
    <t xml:space="preserve">Contribution solidarité autonomie</t>
  </si>
  <si>
    <t xml:space="preserve">Vieillesse de base</t>
  </si>
  <si>
    <t xml:space="preserve">Vieillesse complémentaire Cavimac</t>
  </si>
  <si>
    <t xml:space="preserve">Total par ministre</t>
  </si>
  <si>
    <t xml:space="preserve">Synthèse</t>
  </si>
  <si>
    <t xml:space="preserve">Par mois</t>
  </si>
  <si>
    <t xml:space="preserve">Par an</t>
  </si>
  <si>
    <t xml:space="preserve">Part association (tous ministres)</t>
  </si>
  <si>
    <t xml:space="preserve">Part ministre (tous ministres), déductible de son revenu imposable</t>
  </si>
  <si>
    <t xml:space="preserve">Total à verser à la Cavimac</t>
  </si>
  <si>
    <t xml:space="preserve">Montants indicatifs. Les cotisations sont forfaitaires : elles ne dépendent pas du montant de l’indemnité versée.</t>
  </si>
  <si>
    <t xml:space="preserve">Un ministre qui exerce une autre activité salariée peut être exonéré en tout ou partie : ne l’incluez pas ici avant une étude spécialisée.</t>
  </si>
  <si>
    <t xml:space="preserve">Échéancier mensuel</t>
  </si>
  <si>
    <t xml:space="preserve">Déclaration en ligne du 1er au 10 du mois pour le mois écoulé ; prélèvement à l’échéance du 15.</t>
  </si>
  <si>
    <t xml:space="preserve">Année</t>
  </si>
  <si>
    <t xml:space="preserve">Mois cotisé</t>
  </si>
  <si>
    <t xml:space="preserve">Déclaration au plus tard</t>
  </si>
  <si>
    <t xml:space="preserve">Prélèvement</t>
  </si>
  <si>
    <t xml:space="preserve">Montant attendu</t>
  </si>
  <si>
    <t xml:space="preserve">Déclaré ?</t>
  </si>
  <si>
    <t xml:space="preserve">Montant prélevé</t>
  </si>
  <si>
    <t xml:space="preserve">Total prélevé</t>
  </si>
  <si>
    <t xml:space="preserve">Un écart entre le montant attendu et le montant prélevé apparaît en rouge. La DSN mensuelle sert aussi à valider les trimestres de retraite du ministre.</t>
  </si>
  <si>
    <t xml:space="preserve">Changements à déclarer</t>
  </si>
  <si>
    <t xml:space="preserve">Transferts, radiations, missions à l’étranger : délais à respecter.</t>
  </si>
  <si>
    <t xml:space="preserve">Événement</t>
  </si>
  <si>
    <t xml:space="preserve">Délai</t>
  </si>
  <si>
    <t xml:space="preserve">Démarche</t>
  </si>
  <si>
    <t xml:space="preserve">Date de l’événement</t>
  </si>
  <si>
    <t xml:space="preserve">Date limite</t>
  </si>
  <si>
    <t xml:space="preserve">Le pasteur rejoint une autre association</t>
  </si>
  <si>
    <t xml:space="preserve">Au plus tard un mois avant la date d’effet</t>
  </si>
  <si>
    <t xml:space="preserve">Déclaration de transfert</t>
  </si>
  <si>
    <t xml:space="preserve">Fin du ministère, départ de France, décès</t>
  </si>
  <si>
    <t xml:space="preserve">Dans le mois qui suit</t>
  </si>
  <si>
    <t xml:space="preserve">Demande de radiation</t>
  </si>
  <si>
    <t xml:space="preserve">Mission temporaire à l’étranger</t>
  </si>
  <si>
    <t xml:space="preserve">Avant le départ</t>
  </si>
  <si>
    <t xml:space="preserve">Maintien possible (CSS, art. L. 382-16)</t>
  </si>
  <si>
    <t xml:space="preserve">Début d’une autre activité salariée</t>
  </si>
  <si>
    <t xml:space="preserve">Dès que possible</t>
  </si>
  <si>
    <t xml:space="preserve">Étude spécialisée (exonération possible)</t>
  </si>
  <si>
    <t xml:space="preserve">Changement de coordonnées bancaires</t>
  </si>
  <si>
    <t xml:space="preserve">Sans délai</t>
  </si>
  <si>
    <t xml:space="preserve">Espace en ligne</t>
  </si>
  <si>
    <t xml:space="preserve">Un changement non déclaré expose l’association à des sanctions financières. Pour toute situation particulière : monassocultuelle.com/besoin-professionnel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</si>
</sst>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dd/mm/yyyy"/>
    <numFmt numFmtId="166" formatCode="General"/>
    <numFmt numFmtId="167" formatCode="#,##0.00&quot; €&quot;"/>
    <numFmt numFmtId="168" formatCode="0.00%"/>
    <numFmt numFmtId="169" formatCode="mmmm\ yyyy"/>
    <numFmt numFmtId="170" formatCode="#,##0&quot; €&quot;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B37F12"/>
      <name val="Arial"/>
      <family val="0"/>
      <charset val="1"/>
    </font>
    <font>
      <b val="true"/>
      <sz val="16"/>
      <color rgb="FF082B50"/>
      <name val="Arial"/>
      <family val="0"/>
      <charset val="1"/>
    </font>
    <font>
      <sz val="10"/>
      <color rgb="FF6B7280"/>
      <name val="Arial"/>
      <family val="0"/>
      <charset val="1"/>
    </font>
    <font>
      <i val="true"/>
      <sz val="9"/>
      <color rgb="FF6B728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10"/>
      <name val="Arial"/>
      <family val="0"/>
      <charset val="1"/>
    </font>
    <font>
      <i val="true"/>
      <sz val="10"/>
      <color rgb="FF6B7280"/>
      <name val="Arial"/>
      <family val="0"/>
      <charset val="1"/>
    </font>
    <font>
      <b val="true"/>
      <sz val="11"/>
      <color rgb="FF082B50"/>
      <name val="Arial"/>
      <family val="0"/>
      <charset val="1"/>
    </font>
    <font>
      <b val="true"/>
      <sz val="11"/>
      <name val="Arial"/>
      <family val="0"/>
      <charset val="1"/>
    </font>
    <font>
      <i val="true"/>
      <sz val="8"/>
      <color rgb="FF6B7280"/>
      <name val="Arial"/>
      <family val="0"/>
      <charset val="1"/>
    </font>
    <font>
      <sz val="8"/>
      <color rgb="FF6B7280"/>
      <name val="Arial"/>
      <family val="0"/>
      <charset val="1"/>
    </font>
    <font>
      <sz val="11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0B3A6E"/>
        <bgColor rgb="FF082B50"/>
      </patternFill>
    </fill>
    <fill>
      <patternFill patternType="solid">
        <fgColor rgb="FFFFF9DB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9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9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12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9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8" fontId="9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8" fontId="9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7" fontId="9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7" fontId="12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7" fontId="15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9" fontId="9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9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70" fontId="9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70" fontId="12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ill>
        <patternFill>
          <bgColor rgb="FFFDE2E1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B37F12"/>
      <rgbColor rgb="FF800080"/>
      <rgbColor rgb="FF008080"/>
      <rgbColor rgb="FFC0C0C0"/>
      <rgbColor rgb="FF808080"/>
      <rgbColor rgb="FF9999FF"/>
      <rgbColor rgb="FF993366"/>
      <rgbColor rgb="FFFFF9DB"/>
      <rgbColor rgb="FFCCFFFF"/>
      <rgbColor rgb="FF660066"/>
      <rgbColor rgb="FFFF8080"/>
      <rgbColor rgb="FF0066CC"/>
      <rgbColor rgb="FFD1D5DB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DE2E1"/>
      <rgbColor rgb="FF3366FF"/>
      <rgbColor rgb="FF33CCCC"/>
      <rgbColor rgb="FF99CC00"/>
      <rgbColor rgb="FFFFCC00"/>
      <rgbColor rgb="FFFF9900"/>
      <rgbColor rgb="FFFF6600"/>
      <rgbColor rgb="FF6B7280"/>
      <rgbColor rgb="FF969696"/>
      <rgbColor rgb="FF0B3A6E"/>
      <rgbColor rgb="FF339966"/>
      <rgbColor rgb="FF003300"/>
      <rgbColor rgb="FF333300"/>
      <rgbColor rgb="FF993300"/>
      <rgbColor rgb="FF993366"/>
      <rgbColor rgb="FF333399"/>
      <rgbColor rgb="FF082B5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2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58"/>
    <col collapsed="false" customWidth="true" hidden="false" outlineLevel="0" max="3" min="3" style="0" width="18"/>
    <col collapsed="false" customWidth="true" hidden="false" outlineLevel="0" max="4" min="4" style="0" width="22"/>
    <col collapsed="false" customWidth="true" hidden="false" outlineLevel="0" max="5" min="5" style="0" width="12"/>
    <col collapsed="false" customWidth="true" hidden="false" outlineLevel="0" max="6" min="6" style="0" width="14"/>
    <col collapsed="false" customWidth="true" hidden="false" outlineLevel="0" max="7" min="7" style="0" width="30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1</v>
      </c>
    </row>
    <row r="3" customFormat="false" ht="15" hidden="false" customHeight="false" outlineLevel="0" collapsed="false">
      <c r="A3" s="3" t="s">
        <v>2</v>
      </c>
    </row>
    <row r="4" customFormat="false" ht="15" hidden="false" customHeight="false" outlineLevel="0" collapsed="false">
      <c r="A4" s="4" t="s">
        <v>3</v>
      </c>
    </row>
    <row r="6" customFormat="false" ht="30" hidden="false" customHeight="true" outlineLevel="0" collapsed="false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</row>
    <row r="7" customFormat="false" ht="23.85" hidden="false" customHeight="false" outlineLevel="0" collapsed="false">
      <c r="A7" s="6" t="n">
        <v>1</v>
      </c>
      <c r="B7" s="6" t="s">
        <v>11</v>
      </c>
      <c r="C7" s="6" t="s">
        <v>12</v>
      </c>
      <c r="D7" s="6" t="s">
        <v>13</v>
      </c>
      <c r="E7" s="7" t="s">
        <v>14</v>
      </c>
      <c r="F7" s="8"/>
      <c r="G7" s="9"/>
    </row>
    <row r="8" customFormat="false" ht="23.85" hidden="false" customHeight="false" outlineLevel="0" collapsed="false">
      <c r="A8" s="6" t="n">
        <v>2</v>
      </c>
      <c r="B8" s="6" t="s">
        <v>15</v>
      </c>
      <c r="C8" s="6" t="s">
        <v>16</v>
      </c>
      <c r="D8" s="6" t="s">
        <v>13</v>
      </c>
      <c r="E8" s="9"/>
      <c r="F8" s="8"/>
      <c r="G8" s="9"/>
    </row>
    <row r="9" customFormat="false" ht="23.85" hidden="false" customHeight="false" outlineLevel="0" collapsed="false">
      <c r="A9" s="6" t="n">
        <v>3</v>
      </c>
      <c r="B9" s="6" t="s">
        <v>17</v>
      </c>
      <c r="C9" s="6" t="s">
        <v>18</v>
      </c>
      <c r="D9" s="6" t="s">
        <v>13</v>
      </c>
      <c r="E9" s="9"/>
      <c r="F9" s="8"/>
      <c r="G9" s="9"/>
    </row>
    <row r="10" customFormat="false" ht="15" hidden="false" customHeight="false" outlineLevel="0" collapsed="false">
      <c r="A10" s="6" t="n">
        <v>4</v>
      </c>
      <c r="B10" s="6" t="s">
        <v>19</v>
      </c>
      <c r="C10" s="6" t="s">
        <v>12</v>
      </c>
      <c r="D10" s="6" t="s">
        <v>20</v>
      </c>
      <c r="E10" s="9"/>
      <c r="F10" s="8"/>
      <c r="G10" s="9"/>
    </row>
    <row r="11" customFormat="false" ht="15" hidden="false" customHeight="false" outlineLevel="0" collapsed="false">
      <c r="A11" s="6" t="n">
        <v>5</v>
      </c>
      <c r="B11" s="6" t="s">
        <v>21</v>
      </c>
      <c r="C11" s="6" t="s">
        <v>18</v>
      </c>
      <c r="D11" s="6" t="s">
        <v>22</v>
      </c>
      <c r="E11" s="9"/>
      <c r="F11" s="8"/>
      <c r="G11" s="9"/>
    </row>
    <row r="12" customFormat="false" ht="15" hidden="false" customHeight="false" outlineLevel="0" collapsed="false">
      <c r="A12" s="6" t="n">
        <v>6</v>
      </c>
      <c r="B12" s="6" t="s">
        <v>23</v>
      </c>
      <c r="C12" s="6" t="s">
        <v>12</v>
      </c>
      <c r="D12" s="6" t="s">
        <v>24</v>
      </c>
      <c r="E12" s="9"/>
      <c r="F12" s="8"/>
      <c r="G12" s="9"/>
    </row>
    <row r="13" customFormat="false" ht="15" hidden="false" customHeight="false" outlineLevel="0" collapsed="false">
      <c r="A13" s="6" t="n">
        <v>7</v>
      </c>
      <c r="B13" s="6" t="s">
        <v>25</v>
      </c>
      <c r="C13" s="6" t="s">
        <v>18</v>
      </c>
      <c r="D13" s="6" t="s">
        <v>24</v>
      </c>
      <c r="E13" s="9"/>
      <c r="F13" s="8"/>
      <c r="G13" s="9"/>
    </row>
    <row r="14" customFormat="false" ht="15" hidden="false" customHeight="false" outlineLevel="0" collapsed="false">
      <c r="A14" s="6" t="n">
        <v>8</v>
      </c>
      <c r="B14" s="6" t="s">
        <v>26</v>
      </c>
      <c r="C14" s="6" t="s">
        <v>16</v>
      </c>
      <c r="D14" s="6" t="s">
        <v>24</v>
      </c>
      <c r="E14" s="9"/>
      <c r="F14" s="8"/>
      <c r="G14" s="9"/>
    </row>
    <row r="15" customFormat="false" ht="15" hidden="false" customHeight="false" outlineLevel="0" collapsed="false">
      <c r="A15" s="6" t="n">
        <v>9</v>
      </c>
      <c r="B15" s="6" t="s">
        <v>27</v>
      </c>
      <c r="C15" s="6" t="s">
        <v>18</v>
      </c>
      <c r="D15" s="6" t="s">
        <v>24</v>
      </c>
      <c r="E15" s="9"/>
      <c r="F15" s="8"/>
      <c r="G15" s="9"/>
    </row>
    <row r="16" customFormat="false" ht="23.85" hidden="false" customHeight="false" outlineLevel="0" collapsed="false">
      <c r="A16" s="6" t="n">
        <v>10</v>
      </c>
      <c r="B16" s="6" t="s">
        <v>28</v>
      </c>
      <c r="C16" s="6" t="s">
        <v>29</v>
      </c>
      <c r="D16" s="6" t="s">
        <v>24</v>
      </c>
      <c r="E16" s="9"/>
      <c r="F16" s="8"/>
      <c r="G16" s="9"/>
    </row>
    <row r="17" customFormat="false" ht="15" hidden="false" customHeight="false" outlineLevel="0" collapsed="false">
      <c r="A17" s="6" t="n">
        <v>11</v>
      </c>
      <c r="B17" s="6" t="s">
        <v>30</v>
      </c>
      <c r="C17" s="6" t="s">
        <v>18</v>
      </c>
      <c r="D17" s="6" t="s">
        <v>31</v>
      </c>
      <c r="E17" s="9"/>
      <c r="F17" s="8"/>
      <c r="G17" s="9"/>
    </row>
    <row r="18" customFormat="false" ht="15" hidden="false" customHeight="false" outlineLevel="0" collapsed="false">
      <c r="A18" s="6" t="n">
        <v>12</v>
      </c>
      <c r="B18" s="6" t="s">
        <v>32</v>
      </c>
      <c r="C18" s="6" t="s">
        <v>18</v>
      </c>
      <c r="D18" s="6" t="s">
        <v>33</v>
      </c>
      <c r="E18" s="9"/>
      <c r="F18" s="8"/>
      <c r="G18" s="9"/>
    </row>
    <row r="19" customFormat="false" ht="15" hidden="false" customHeight="false" outlineLevel="0" collapsed="false">
      <c r="A19" s="6" t="n">
        <v>13</v>
      </c>
      <c r="B19" s="6" t="s">
        <v>34</v>
      </c>
      <c r="C19" s="6" t="s">
        <v>18</v>
      </c>
      <c r="D19" s="6" t="s">
        <v>35</v>
      </c>
      <c r="E19" s="9"/>
      <c r="F19" s="8"/>
      <c r="G19" s="9"/>
    </row>
    <row r="20" customFormat="false" ht="15" hidden="false" customHeight="false" outlineLevel="0" collapsed="false">
      <c r="A20" s="6" t="n">
        <v>14</v>
      </c>
      <c r="B20" s="6" t="s">
        <v>36</v>
      </c>
      <c r="C20" s="6" t="s">
        <v>12</v>
      </c>
      <c r="D20" s="6" t="s">
        <v>37</v>
      </c>
      <c r="E20" s="9"/>
      <c r="F20" s="8"/>
      <c r="G20" s="9"/>
    </row>
    <row r="22" customFormat="false" ht="15" hidden="false" customHeight="false" outlineLevel="0" collapsed="false">
      <c r="B22" s="10" t="s">
        <v>38</v>
      </c>
      <c r="E22" s="11" t="n">
        <f aca="false">COUNTIF(E7:E20,"Non")+COUNTBLANK(E7:E20)</f>
        <v>13</v>
      </c>
    </row>
    <row r="23" customFormat="false" ht="15" hidden="false" customHeight="false" outlineLevel="0" collapsed="false">
      <c r="B23" s="4" t="s">
        <v>39</v>
      </c>
    </row>
    <row r="25" customFormat="false" ht="15" hidden="false" customHeight="false" outlineLevel="0" collapsed="false">
      <c r="A25" s="12" t="s">
        <v>40</v>
      </c>
    </row>
    <row r="26" customFormat="false" ht="15" hidden="false" customHeight="false" outlineLevel="0" collapsed="false">
      <c r="A26" s="13" t="s">
        <v>41</v>
      </c>
    </row>
  </sheetData>
  <conditionalFormatting sqref="E7:E20">
    <cfRule type="expression" priority="2" aboveAverage="0" equalAverage="0" bottom="0" percent="0" rank="0" text="" dxfId="0">
      <formula>E7="Non"</formula>
    </cfRule>
  </conditionalFormatting>
  <dataValidations count="1">
    <dataValidation allowBlank="true" errorStyle="stop" operator="between" showDropDown="false" showErrorMessage="false" showInputMessage="false" sqref="E7:E20" type="list">
      <formula1>"Oui,Non,Sans objet"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G08 — monassocultuelle.com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2"/>
    <col collapsed="false" customWidth="true" hidden="false" outlineLevel="0" max="2" min="2" style="0" width="16"/>
    <col collapsed="false" customWidth="true" hidden="false" outlineLevel="0" max="5" min="3" style="0" width="18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42</v>
      </c>
    </row>
    <row r="3" customFormat="false" ht="15" hidden="false" customHeight="false" outlineLevel="0" collapsed="false">
      <c r="A3" s="3" t="s">
        <v>43</v>
      </c>
    </row>
    <row r="4" customFormat="false" ht="15" hidden="false" customHeight="false" outlineLevel="0" collapsed="false">
      <c r="A4" s="4" t="s">
        <v>3</v>
      </c>
    </row>
    <row r="5" customFormat="false" ht="15" hidden="false" customHeight="false" outlineLevel="0" collapsed="false">
      <c r="A5" s="11" t="s">
        <v>44</v>
      </c>
      <c r="B5" s="14" t="n">
        <v>1867</v>
      </c>
    </row>
    <row r="6" customFormat="false" ht="15" hidden="false" customHeight="false" outlineLevel="0" collapsed="false">
      <c r="A6" s="11" t="s">
        <v>45</v>
      </c>
      <c r="B6" s="7" t="n">
        <v>1</v>
      </c>
    </row>
    <row r="8" customFormat="false" ht="30" hidden="false" customHeight="true" outlineLevel="0" collapsed="false">
      <c r="A8" s="5" t="s">
        <v>46</v>
      </c>
      <c r="B8" s="5" t="s">
        <v>47</v>
      </c>
      <c r="C8" s="5" t="s">
        <v>48</v>
      </c>
      <c r="D8" s="5" t="s">
        <v>49</v>
      </c>
      <c r="E8" s="5" t="s">
        <v>50</v>
      </c>
    </row>
    <row r="9" customFormat="false" ht="15" hidden="false" customHeight="false" outlineLevel="0" collapsed="false">
      <c r="A9" s="6" t="s">
        <v>51</v>
      </c>
      <c r="B9" s="15" t="n">
        <f aca="false">C9+D9</f>
        <v>0.13</v>
      </c>
      <c r="C9" s="16" t="n">
        <v>0.13</v>
      </c>
      <c r="D9" s="16" t="n">
        <v>0</v>
      </c>
      <c r="E9" s="17" t="n">
        <f aca="false">ROUND($B$5*C9,2)+ROUND($B$5*D9,2)</f>
        <v>242.71</v>
      </c>
    </row>
    <row r="10" customFormat="false" ht="15" hidden="false" customHeight="false" outlineLevel="0" collapsed="false">
      <c r="A10" s="6" t="s">
        <v>52</v>
      </c>
      <c r="B10" s="15" t="n">
        <f aca="false">C10+D10</f>
        <v>0.003</v>
      </c>
      <c r="C10" s="16" t="n">
        <v>0.003</v>
      </c>
      <c r="D10" s="16" t="n">
        <v>0</v>
      </c>
      <c r="E10" s="17" t="n">
        <f aca="false">ROUND($B$5*C10,2)+ROUND($B$5*D10,2)</f>
        <v>5.6</v>
      </c>
    </row>
    <row r="11" customFormat="false" ht="15" hidden="false" customHeight="false" outlineLevel="0" collapsed="false">
      <c r="A11" s="6" t="s">
        <v>53</v>
      </c>
      <c r="B11" s="15" t="n">
        <f aca="false">C11+D11</f>
        <v>0.1796</v>
      </c>
      <c r="C11" s="16" t="n">
        <v>0.1066</v>
      </c>
      <c r="D11" s="16" t="n">
        <v>0.073</v>
      </c>
      <c r="E11" s="17" t="n">
        <f aca="false">ROUND($B$5*C11,2)+ROUND($B$5*D11,2)</f>
        <v>335.31</v>
      </c>
    </row>
    <row r="12" customFormat="false" ht="15" hidden="false" customHeight="false" outlineLevel="0" collapsed="false">
      <c r="A12" s="6" t="s">
        <v>54</v>
      </c>
      <c r="B12" s="15" t="n">
        <f aca="false">C12+D12</f>
        <v>0.1002</v>
      </c>
      <c r="C12" s="16" t="n">
        <v>0.0601</v>
      </c>
      <c r="D12" s="16" t="n">
        <v>0.0401</v>
      </c>
      <c r="E12" s="17" t="n">
        <f aca="false">ROUND($B$5*C12,2)+ROUND($B$5*D12,2)</f>
        <v>187.08</v>
      </c>
    </row>
    <row r="13" customFormat="false" ht="15" hidden="false" customHeight="false" outlineLevel="0" collapsed="false">
      <c r="A13" s="10" t="s">
        <v>55</v>
      </c>
      <c r="E13" s="18" t="n">
        <f aca="false">SUM(E9:E12)</f>
        <v>770.7</v>
      </c>
    </row>
    <row r="15" customFormat="false" ht="30" hidden="false" customHeight="true" outlineLevel="0" collapsed="false">
      <c r="A15" s="5" t="s">
        <v>56</v>
      </c>
      <c r="B15" s="5" t="s">
        <v>57</v>
      </c>
      <c r="C15" s="5" t="s">
        <v>58</v>
      </c>
      <c r="D15" s="5"/>
      <c r="E15" s="5"/>
    </row>
    <row r="16" customFormat="false" ht="15" hidden="false" customHeight="false" outlineLevel="0" collapsed="false">
      <c r="A16" s="19" t="s">
        <v>59</v>
      </c>
      <c r="B16" s="20" t="n">
        <f aca="false">SUMPRODUCT(ROUND($B$5*C9:C12,2))*$B$6</f>
        <v>559.54</v>
      </c>
      <c r="C16" s="20" t="n">
        <f aca="false">B16*12</f>
        <v>6714.48</v>
      </c>
    </row>
    <row r="17" customFormat="false" ht="26.85" hidden="false" customHeight="false" outlineLevel="0" collapsed="false">
      <c r="A17" s="19" t="s">
        <v>60</v>
      </c>
      <c r="B17" s="20" t="n">
        <f aca="false">SUMPRODUCT(ROUND($B$5*D9:D12,2))*$B$6</f>
        <v>211.16</v>
      </c>
      <c r="C17" s="20" t="n">
        <f aca="false">B17*12</f>
        <v>2533.92</v>
      </c>
    </row>
    <row r="18" customFormat="false" ht="15" hidden="false" customHeight="false" outlineLevel="0" collapsed="false">
      <c r="A18" s="11" t="s">
        <v>61</v>
      </c>
      <c r="B18" s="18" t="n">
        <f aca="false">B16+B17</f>
        <v>770.7</v>
      </c>
      <c r="C18" s="18" t="n">
        <f aca="false">B18*12</f>
        <v>9248.4</v>
      </c>
    </row>
    <row r="19" customFormat="false" ht="15" hidden="false" customHeight="false" outlineLevel="0" collapsed="false">
      <c r="A19" s="4" t="s">
        <v>62</v>
      </c>
    </row>
    <row r="20" customFormat="false" ht="15" hidden="false" customHeight="false" outlineLevel="0" collapsed="false">
      <c r="A20" s="4" t="s">
        <v>63</v>
      </c>
    </row>
    <row r="22" customFormat="false" ht="15" hidden="false" customHeight="false" outlineLevel="0" collapsed="false">
      <c r="A22" s="12" t="s">
        <v>40</v>
      </c>
    </row>
    <row r="23" customFormat="false" ht="15" hidden="false" customHeight="false" outlineLevel="0" collapsed="false">
      <c r="A23" s="13" t="s">
        <v>41</v>
      </c>
    </row>
  </sheetData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G08 — monassocultuelle.com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2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6"/>
    <col collapsed="false" customWidth="true" hidden="false" outlineLevel="0" max="3" min="2" style="0" width="20"/>
    <col collapsed="false" customWidth="true" hidden="false" outlineLevel="0" max="4" min="4" style="0" width="16"/>
    <col collapsed="false" customWidth="true" hidden="false" outlineLevel="0" max="5" min="5" style="0" width="12"/>
    <col collapsed="false" customWidth="true" hidden="false" outlineLevel="0" max="6" min="6" style="0" width="16"/>
    <col collapsed="false" customWidth="true" hidden="false" outlineLevel="0" max="7" min="7" style="0" width="28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64</v>
      </c>
    </row>
    <row r="3" customFormat="false" ht="15" hidden="false" customHeight="false" outlineLevel="0" collapsed="false">
      <c r="A3" s="3" t="s">
        <v>65</v>
      </c>
    </row>
    <row r="4" customFormat="false" ht="15" hidden="false" customHeight="false" outlineLevel="0" collapsed="false">
      <c r="A4" s="4" t="s">
        <v>3</v>
      </c>
    </row>
    <row r="5" customFormat="false" ht="15" hidden="false" customHeight="false" outlineLevel="0" collapsed="false">
      <c r="A5" s="11" t="s">
        <v>66</v>
      </c>
      <c r="B5" s="7" t="n">
        <v>2026</v>
      </c>
    </row>
    <row r="7" customFormat="false" ht="30" hidden="false" customHeight="true" outlineLevel="0" collapsed="false">
      <c r="A7" s="5" t="s">
        <v>67</v>
      </c>
      <c r="B7" s="5" t="s">
        <v>68</v>
      </c>
      <c r="C7" s="5" t="s">
        <v>69</v>
      </c>
      <c r="D7" s="5" t="s">
        <v>70</v>
      </c>
      <c r="E7" s="5" t="s">
        <v>71</v>
      </c>
      <c r="F7" s="5" t="s">
        <v>72</v>
      </c>
      <c r="G7" s="5" t="s">
        <v>10</v>
      </c>
    </row>
    <row r="8" customFormat="false" ht="15" hidden="false" customHeight="false" outlineLevel="0" collapsed="false">
      <c r="A8" s="21" t="n">
        <f aca="false">DATE($B$5,1,1)</f>
        <v>46023</v>
      </c>
      <c r="B8" s="22" t="n">
        <f aca="false">DATE($B$5,1+1,10)</f>
        <v>46063</v>
      </c>
      <c r="C8" s="22" t="n">
        <f aca="false">DATE($B$5,1+1,15)</f>
        <v>46068</v>
      </c>
      <c r="D8" s="17" t="n">
        <f aca="false">Cotisations!$B$18</f>
        <v>770.7</v>
      </c>
      <c r="E8" s="7" t="s">
        <v>14</v>
      </c>
      <c r="F8" s="23"/>
      <c r="G8" s="9"/>
    </row>
    <row r="9" customFormat="false" ht="15" hidden="false" customHeight="false" outlineLevel="0" collapsed="false">
      <c r="A9" s="21" t="n">
        <f aca="false">DATE($B$5,2,1)</f>
        <v>46054</v>
      </c>
      <c r="B9" s="22" t="n">
        <f aca="false">DATE($B$5,2+1,10)</f>
        <v>46091</v>
      </c>
      <c r="C9" s="22" t="n">
        <f aca="false">DATE($B$5,2+1,15)</f>
        <v>46096</v>
      </c>
      <c r="D9" s="17" t="n">
        <f aca="false">Cotisations!$B$18</f>
        <v>770.7</v>
      </c>
      <c r="E9" s="9"/>
      <c r="F9" s="23"/>
      <c r="G9" s="9"/>
    </row>
    <row r="10" customFormat="false" ht="15" hidden="false" customHeight="false" outlineLevel="0" collapsed="false">
      <c r="A10" s="21" t="n">
        <f aca="false">DATE($B$5,3,1)</f>
        <v>46082</v>
      </c>
      <c r="B10" s="22" t="n">
        <f aca="false">DATE($B$5,3+1,10)</f>
        <v>46122</v>
      </c>
      <c r="C10" s="22" t="n">
        <f aca="false">DATE($B$5,3+1,15)</f>
        <v>46127</v>
      </c>
      <c r="D10" s="17" t="n">
        <f aca="false">Cotisations!$B$18</f>
        <v>770.7</v>
      </c>
      <c r="E10" s="9"/>
      <c r="F10" s="23"/>
      <c r="G10" s="9"/>
    </row>
    <row r="11" customFormat="false" ht="15" hidden="false" customHeight="false" outlineLevel="0" collapsed="false">
      <c r="A11" s="21" t="n">
        <f aca="false">DATE($B$5,4,1)</f>
        <v>46113</v>
      </c>
      <c r="B11" s="22" t="n">
        <f aca="false">DATE($B$5,4+1,10)</f>
        <v>46152</v>
      </c>
      <c r="C11" s="22" t="n">
        <f aca="false">DATE($B$5,4+1,15)</f>
        <v>46157</v>
      </c>
      <c r="D11" s="17" t="n">
        <f aca="false">Cotisations!$B$18</f>
        <v>770.7</v>
      </c>
      <c r="E11" s="9"/>
      <c r="F11" s="23"/>
      <c r="G11" s="9"/>
    </row>
    <row r="12" customFormat="false" ht="15" hidden="false" customHeight="false" outlineLevel="0" collapsed="false">
      <c r="A12" s="21" t="n">
        <f aca="false">DATE($B$5,5,1)</f>
        <v>46143</v>
      </c>
      <c r="B12" s="22" t="n">
        <f aca="false">DATE($B$5,5+1,10)</f>
        <v>46183</v>
      </c>
      <c r="C12" s="22" t="n">
        <f aca="false">DATE($B$5,5+1,15)</f>
        <v>46188</v>
      </c>
      <c r="D12" s="17" t="n">
        <f aca="false">Cotisations!$B$18</f>
        <v>770.7</v>
      </c>
      <c r="E12" s="9"/>
      <c r="F12" s="23"/>
      <c r="G12" s="9"/>
    </row>
    <row r="13" customFormat="false" ht="15" hidden="false" customHeight="false" outlineLevel="0" collapsed="false">
      <c r="A13" s="21" t="n">
        <f aca="false">DATE($B$5,6,1)</f>
        <v>46174</v>
      </c>
      <c r="B13" s="22" t="n">
        <f aca="false">DATE($B$5,6+1,10)</f>
        <v>46213</v>
      </c>
      <c r="C13" s="22" t="n">
        <f aca="false">DATE($B$5,6+1,15)</f>
        <v>46218</v>
      </c>
      <c r="D13" s="17" t="n">
        <f aca="false">Cotisations!$B$18</f>
        <v>770.7</v>
      </c>
      <c r="E13" s="9"/>
      <c r="F13" s="23"/>
      <c r="G13" s="9"/>
    </row>
    <row r="14" customFormat="false" ht="15" hidden="false" customHeight="false" outlineLevel="0" collapsed="false">
      <c r="A14" s="21" t="n">
        <f aca="false">DATE($B$5,7,1)</f>
        <v>46204</v>
      </c>
      <c r="B14" s="22" t="n">
        <f aca="false">DATE($B$5,7+1,10)</f>
        <v>46244</v>
      </c>
      <c r="C14" s="22" t="n">
        <f aca="false">DATE($B$5,7+1,15)</f>
        <v>46249</v>
      </c>
      <c r="D14" s="17" t="n">
        <f aca="false">Cotisations!$B$18</f>
        <v>770.7</v>
      </c>
      <c r="E14" s="9"/>
      <c r="F14" s="23"/>
      <c r="G14" s="9"/>
    </row>
    <row r="15" customFormat="false" ht="15" hidden="false" customHeight="false" outlineLevel="0" collapsed="false">
      <c r="A15" s="21" t="n">
        <f aca="false">DATE($B$5,8,1)</f>
        <v>46235</v>
      </c>
      <c r="B15" s="22" t="n">
        <f aca="false">DATE($B$5,8+1,10)</f>
        <v>46275</v>
      </c>
      <c r="C15" s="22" t="n">
        <f aca="false">DATE($B$5,8+1,15)</f>
        <v>46280</v>
      </c>
      <c r="D15" s="17" t="n">
        <f aca="false">Cotisations!$B$18</f>
        <v>770.7</v>
      </c>
      <c r="E15" s="9"/>
      <c r="F15" s="23"/>
      <c r="G15" s="9"/>
    </row>
    <row r="16" customFormat="false" ht="15" hidden="false" customHeight="false" outlineLevel="0" collapsed="false">
      <c r="A16" s="21" t="n">
        <f aca="false">DATE($B$5,9,1)</f>
        <v>46266</v>
      </c>
      <c r="B16" s="22" t="n">
        <f aca="false">DATE($B$5,9+1,10)</f>
        <v>46305</v>
      </c>
      <c r="C16" s="22" t="n">
        <f aca="false">DATE($B$5,9+1,15)</f>
        <v>46310</v>
      </c>
      <c r="D16" s="17" t="n">
        <f aca="false">Cotisations!$B$18</f>
        <v>770.7</v>
      </c>
      <c r="E16" s="9"/>
      <c r="F16" s="23"/>
      <c r="G16" s="9"/>
    </row>
    <row r="17" customFormat="false" ht="15" hidden="false" customHeight="false" outlineLevel="0" collapsed="false">
      <c r="A17" s="21" t="n">
        <f aca="false">DATE($B$5,10,1)</f>
        <v>46296</v>
      </c>
      <c r="B17" s="22" t="n">
        <f aca="false">DATE($B$5,10+1,10)</f>
        <v>46336</v>
      </c>
      <c r="C17" s="22" t="n">
        <f aca="false">DATE($B$5,10+1,15)</f>
        <v>46341</v>
      </c>
      <c r="D17" s="17" t="n">
        <f aca="false">Cotisations!$B$18</f>
        <v>770.7</v>
      </c>
      <c r="E17" s="9"/>
      <c r="F17" s="23"/>
      <c r="G17" s="9"/>
    </row>
    <row r="18" customFormat="false" ht="15" hidden="false" customHeight="false" outlineLevel="0" collapsed="false">
      <c r="A18" s="21" t="n">
        <f aca="false">DATE($B$5,11,1)</f>
        <v>46327</v>
      </c>
      <c r="B18" s="22" t="n">
        <f aca="false">DATE($B$5,11+1,10)</f>
        <v>46366</v>
      </c>
      <c r="C18" s="22" t="n">
        <f aca="false">DATE($B$5,11+1,15)</f>
        <v>46371</v>
      </c>
      <c r="D18" s="17" t="n">
        <f aca="false">Cotisations!$B$18</f>
        <v>770.7</v>
      </c>
      <c r="E18" s="9"/>
      <c r="F18" s="23"/>
      <c r="G18" s="9"/>
    </row>
    <row r="19" customFormat="false" ht="15" hidden="false" customHeight="false" outlineLevel="0" collapsed="false">
      <c r="A19" s="21" t="n">
        <f aca="false">DATE($B$5,12,1)</f>
        <v>46357</v>
      </c>
      <c r="B19" s="22" t="n">
        <f aca="false">DATE($B$5,12+1,10)</f>
        <v>46397</v>
      </c>
      <c r="C19" s="22" t="n">
        <f aca="false">DATE($B$5,12+1,15)</f>
        <v>46402</v>
      </c>
      <c r="D19" s="17" t="n">
        <f aca="false">Cotisations!$B$18</f>
        <v>770.7</v>
      </c>
      <c r="E19" s="9"/>
      <c r="F19" s="23"/>
      <c r="G19" s="9"/>
    </row>
    <row r="21" customFormat="false" ht="15" hidden="false" customHeight="false" outlineLevel="0" collapsed="false">
      <c r="A21" s="11" t="s">
        <v>73</v>
      </c>
      <c r="F21" s="24" t="n">
        <f aca="false">SUM(F8:F19)</f>
        <v>0</v>
      </c>
    </row>
    <row r="22" customFormat="false" ht="15" hidden="false" customHeight="false" outlineLevel="0" collapsed="false">
      <c r="A22" s="4" t="s">
        <v>74</v>
      </c>
    </row>
    <row r="24" customFormat="false" ht="15" hidden="false" customHeight="false" outlineLevel="0" collapsed="false">
      <c r="A24" s="12" t="s">
        <v>40</v>
      </c>
    </row>
    <row r="25" customFormat="false" ht="15" hidden="false" customHeight="false" outlineLevel="0" collapsed="false">
      <c r="A25" s="13" t="s">
        <v>41</v>
      </c>
    </row>
  </sheetData>
  <conditionalFormatting sqref="F8:F19">
    <cfRule type="expression" priority="2" aboveAverage="0" equalAverage="0" bottom="0" percent="0" rank="0" text="" dxfId="0">
      <formula>AND(F8&lt;&gt;"",F8&lt;&gt;D8)</formula>
    </cfRule>
  </conditionalFormatting>
  <dataValidations count="1">
    <dataValidation allowBlank="true" errorStyle="stop" operator="between" showDropDown="false" showErrorMessage="false" showInputMessage="false" sqref="E8:E19" type="list">
      <formula1>"Oui,Non"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G08 — monassocultuelle.com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1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4"/>
    <col collapsed="false" customWidth="true" hidden="false" outlineLevel="0" max="2" min="2" style="0" width="34"/>
    <col collapsed="false" customWidth="true" hidden="false" outlineLevel="0" max="3" min="3" style="0" width="28"/>
    <col collapsed="false" customWidth="true" hidden="false" outlineLevel="0" max="5" min="4" style="0" width="14"/>
    <col collapsed="false" customWidth="true" hidden="false" outlineLevel="0" max="6" min="6" style="0" width="26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75</v>
      </c>
    </row>
    <row r="3" customFormat="false" ht="15" hidden="false" customHeight="false" outlineLevel="0" collapsed="false">
      <c r="A3" s="3" t="s">
        <v>76</v>
      </c>
    </row>
    <row r="4" customFormat="false" ht="15" hidden="false" customHeight="false" outlineLevel="0" collapsed="false">
      <c r="A4" s="4" t="s">
        <v>3</v>
      </c>
    </row>
    <row r="6" customFormat="false" ht="30" hidden="false" customHeight="true" outlineLevel="0" collapsed="false">
      <c r="A6" s="5" t="s">
        <v>77</v>
      </c>
      <c r="B6" s="5" t="s">
        <v>78</v>
      </c>
      <c r="C6" s="5" t="s">
        <v>79</v>
      </c>
      <c r="D6" s="5" t="s">
        <v>80</v>
      </c>
      <c r="E6" s="5" t="s">
        <v>81</v>
      </c>
      <c r="F6" s="5" t="s">
        <v>8</v>
      </c>
    </row>
    <row r="7" customFormat="false" ht="15" hidden="false" customHeight="false" outlineLevel="0" collapsed="false">
      <c r="A7" s="6" t="s">
        <v>82</v>
      </c>
      <c r="B7" s="6" t="s">
        <v>83</v>
      </c>
      <c r="C7" s="6" t="s">
        <v>84</v>
      </c>
      <c r="D7" s="8"/>
      <c r="E7" s="22" t="str">
        <f aca="false">IF(D7="","",EDATE(D7,-1))</f>
        <v/>
      </c>
      <c r="F7" s="9"/>
    </row>
    <row r="8" customFormat="false" ht="15" hidden="false" customHeight="false" outlineLevel="0" collapsed="false">
      <c r="A8" s="6" t="s">
        <v>85</v>
      </c>
      <c r="B8" s="6" t="s">
        <v>86</v>
      </c>
      <c r="C8" s="6" t="s">
        <v>87</v>
      </c>
      <c r="D8" s="8"/>
      <c r="E8" s="22" t="str">
        <f aca="false">IF(D8="","",EDATE(D8,1))</f>
        <v/>
      </c>
      <c r="F8" s="9"/>
    </row>
    <row r="9" customFormat="false" ht="23.85" hidden="false" customHeight="false" outlineLevel="0" collapsed="false">
      <c r="A9" s="6" t="s">
        <v>88</v>
      </c>
      <c r="B9" s="6" t="s">
        <v>89</v>
      </c>
      <c r="C9" s="6" t="s">
        <v>90</v>
      </c>
      <c r="D9" s="8"/>
      <c r="E9" s="22" t="str">
        <f aca="false">IF(D9="","",D9)</f>
        <v/>
      </c>
      <c r="F9" s="9"/>
    </row>
    <row r="10" customFormat="false" ht="23.85" hidden="false" customHeight="false" outlineLevel="0" collapsed="false">
      <c r="A10" s="6" t="s">
        <v>91</v>
      </c>
      <c r="B10" s="6" t="s">
        <v>92</v>
      </c>
      <c r="C10" s="6" t="s">
        <v>93</v>
      </c>
      <c r="D10" s="8"/>
      <c r="E10" s="22" t="str">
        <f aca="false">IF(D10="","",D10)</f>
        <v/>
      </c>
      <c r="F10" s="9"/>
    </row>
    <row r="11" customFormat="false" ht="15" hidden="false" customHeight="false" outlineLevel="0" collapsed="false">
      <c r="A11" s="6" t="s">
        <v>94</v>
      </c>
      <c r="B11" s="6" t="s">
        <v>95</v>
      </c>
      <c r="C11" s="6" t="s">
        <v>96</v>
      </c>
      <c r="D11" s="8"/>
      <c r="E11" s="22" t="str">
        <f aca="false">IF(D11="","",D11)</f>
        <v/>
      </c>
      <c r="F11" s="9"/>
    </row>
    <row r="13" customFormat="false" ht="15" hidden="false" customHeight="false" outlineLevel="0" collapsed="false">
      <c r="A13" s="4" t="s">
        <v>97</v>
      </c>
    </row>
    <row r="15" customFormat="false" ht="15" hidden="false" customHeight="false" outlineLevel="0" collapsed="false">
      <c r="A15" s="12" t="s">
        <v>40</v>
      </c>
    </row>
    <row r="16" customFormat="false" ht="15" hidden="false" customHeight="false" outlineLevel="0" collapsed="false">
      <c r="A16" s="13" t="s">
        <v>41</v>
      </c>
    </row>
  </sheetData>
  <dataValidations count="1">
    <dataValidation allowBlank="true" errorStyle="stop" operator="between" showDropDown="false" showErrorMessage="false" showInputMessage="false" sqref="F7:F11" type="list">
      <formula1>"Oui,Non"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G08 — monassocultuelle.com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2026-09-28T10:22:12Z</dcterms:created>
  <dc:creator>openpyxl</dc:creator>
  <dc:description/>
  <dc:language>en-US</dc:language>
  <cp:lastModifiedBy/>
  <dcterms:modified xsi:type="dcterms:W3CDTF">2026-09-28T10:22:12Z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