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ode d’emploi" sheetId="1" state="visible" r:id="rId3"/>
    <sheet name="Bilan" sheetId="2" state="visible" r:id="rId4"/>
    <sheet name="Compte de résultat" sheetId="3" state="visible" r:id="rId5"/>
    <sheet name="Annexe" sheetId="4" state="visible" r:id="rId6"/>
    <sheet name="Contrôle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<sst xmlns="http://schemas.openxmlformats.org/spreadsheetml/2006/main" count="240" uniqueCount="221">
  <si>
    <t xml:space="preserve">OUTIL E03 · MON ASSO CULTUELLE</t>
  </si>
  <si>
    <t xml:space="preserve">Modèle de comptes annuels : bilan, compte de résultat et annexe</t>
  </si>
  <si>
    <t xml:space="preserve">Comptes annuels d’une association cultuelle au format du règlement ANC n° 2018-06 modifié (modèles applicables aux exercices ouverts depuis le 1er janvier 2025), présentation simplifiée.</t>
  </si>
  <si>
    <t xml:space="preserve">Légende : cellules jaunes = à remplir ; cellules blanches = calcul automatique ; ligne en gris italique = exemple à effacer.</t>
  </si>
  <si>
    <t xml:space="preserve">À quoi sert ce modèle</t>
  </si>
  <si>
    <t xml:space="preserve">Présenter chaque année un bilan, un compte de résultat et une annexe, comme l’exige l’article 21 de la loi du 9 décembre 1905 pour toute association cultuelle, quel que soit son budget.</t>
  </si>
  <si>
    <t xml:space="preserve">Contrôler automatiquement la cohérence des comptes : bilan équilibré, résultat identique au bilan et au compte de résultat, fonds dédiés concordants, bénévolat équilibré.</t>
  </si>
  <si>
    <t xml:space="preserve">Comment le remplir</t>
  </si>
  <si>
    <t xml:space="preserve">1. Effacez l’exemple (chiffres en gris italique) : les cellules jaunes sont à remplir, les cellules blanches se calculent seules.</t>
  </si>
  <si>
    <t xml:space="preserve">2. Onglet « Bilan » : saisissez les montants bruts et les amortissements de l’actif immobilisé, puis les autres postes, pour l’exercice (N) et l’exercice précédent (N-1).</t>
  </si>
  <si>
    <t xml:space="preserve">3. Onglet « Compte de résultat » : saisissez les produits et les charges de l’exercice et de l’exercice précédent, puis les contributions volontaires en nature.</t>
  </si>
  <si>
    <t xml:space="preserve">4. Onglet « Annexe » : complétez le tableau des fonds dédiés (projet par projet), l’état des ressources provenant de l’étranger et la liste des informations à fournir.</t>
  </si>
  <si>
    <t xml:space="preserve">5. Onglet « Contrôles » : tous les contrôles doivent afficher « OK ». Un « ÉCART » signale une erreur de saisie ou de comptabilisation à corriger avant l’arrêté des comptes.</t>
  </si>
  <si>
    <t xml:space="preserve">Points d’attention (réforme applicable aux exercices ouverts depuis le 1er janvier 2025)</t>
  </si>
  <si>
    <t xml:space="preserve">Le résultat exceptionnel est réservé aux produits et charges liés à un événement à la fois majeur et inhabituel, étranger à l’activité normale et courante (ex. sinistre grave) ; pénalités et redressements Urssaf ou fiscaux relèvent de l’exploitation ; les comptes 67 et 77 propres au règlement n° 2018-06 (673, 675, 775…) sont supprimés (règlement ANC n° 2023-03, art. 5).</t>
  </si>
  <si>
    <t xml:space="preserve">Les ventes d’immobilisations incorporelles et corporelles (véhicule, matériel) figurent en exploitation : prix de vente au compte 757 « Produits des cessions d’immobilisations incorporelles et corporelles », valeur comptable au compte 652 (règlement ANC n° 2023-03, art. 5). Les cessions d’immobilisations financières restent en résultat financier.</t>
  </si>
  <si>
    <t xml:space="preserve">Les transferts de charges disparaissent des modèles (la ligne devient « Reprises sur amortissements, dépréciations et provisions ») : une indemnité d’assurance ou une refacturation est un produit selon sa nature (ici « Autres produits »), ou vient en diminution de la charge.</t>
  </si>
  <si>
    <t xml:space="preserve">La première année (exercices ouverts depuis le 1er janvier 2025), mentionnez dans l’annexe le changement de méthode : imposé par la réglementation, il n’a pas à être justifié. Aucun retraitement rétrospectif n’est imposé (règlement ANC n° 2022-06, art. 27, auquel renvoie le règlement n° 2023-03, art. 8) : la colonne N-1 n’est pas retraitée et l’annexe signale les limites de comparabilité.</t>
  </si>
  <si>
    <t xml:space="preserve">Legs : la rubrique « Legs, donations et assurances-vie » est présentée pour son solde net (produits de legs 7543, cessions de biens légués 7571, utilisations de fonds reportés 7891, moins 6521 et 6891 ; règlement n° 2018-06, art. 431-8).</t>
  </si>
  <si>
    <t xml:space="preserve">Casuels (offrandes conseillées à l’occasion d’un baptême, d’un mariage, d’obsèques) : ni ventes ni dons ; « Autres produits », sous-compte du 758, avec une information en annexe s’ils sont significatifs (CNCC, avis EC 2021-38).</t>
  </si>
  <si>
    <t xml:space="preserve">Les indemnités des ministres du culte et les cotisations Cavimac figurent sur les lignes « Rémunérations du personnel et indemnités des ministres du culte » et « Cotisations sociales ».</t>
  </si>
  <si>
    <t xml:space="preserve">Limites</t>
  </si>
  <si>
    <t xml:space="preserve">Modèle simplifié : il ne couvre pas le compte de résultat par origine et destination ni le compte d’emploi des ressources (organismes soumis à l’appel public à la générosité), ni les legs en cours de réalisation (fonds reportés), qui appellent un traitement spécifique.</t>
  </si>
  <si>
    <t xml:space="preserve">Legs, apport d’un lieu de culte, ressources de l’étranger, première application de la réforme : faites examiner vos comptes par un professionnel spécialisé — monassocultuelle.com/besoin-professionnel</t>
  </si>
  <si>
    <t xml:space="preserve">Modèle fourni à titre indicatif, simplifié, à adapter à votre situation. Ne constitue pas une consultation individualisée. Textes vérifiés le 28 septembre 2026.</t>
  </si>
  <si>
    <t xml:space="preserve">Samuel PETE — Mon Asso Cultuelle — E03 Modèle de comptes annuels : bilan, compte de résultat et annexe — version 2026-09 — monassocultuelle.com</t>
  </si>
  <si>
    <t xml:space="preserve">Bilan</t>
  </si>
  <si>
    <t xml:space="preserve">Montants en euros. Association : [Nom de l’association] — exercice clos le 31/12/2025.</t>
  </si>
  <si>
    <t xml:space="preserve">ACTIF</t>
  </si>
  <si>
    <t xml:space="preserve">Brut N</t>
  </si>
  <si>
    <t xml:space="preserve">Amortissements et dépréciations N</t>
  </si>
  <si>
    <t xml:space="preserve">Net N</t>
  </si>
  <si>
    <t xml:space="preserve">Net N-1</t>
  </si>
  <si>
    <t xml:space="preserve">Actif immobilisé</t>
  </si>
  <si>
    <t xml:space="preserve">Immobilisations incorporelles</t>
  </si>
  <si>
    <t xml:space="preserve">Terrains</t>
  </si>
  <si>
    <t xml:space="preserve">Constructions (dont lieu de culte)</t>
  </si>
  <si>
    <t xml:space="preserve">Installations, matériel, mobilier, véhicules</t>
  </si>
  <si>
    <t xml:space="preserve">Biens reçus par legs ou donations destinés à être cédés</t>
  </si>
  <si>
    <t xml:space="preserve">Immobilisations financières (dépôts, cautionnements, titres)</t>
  </si>
  <si>
    <t xml:space="preserve">Total actif immobilisé (I)</t>
  </si>
  <si>
    <t xml:space="preserve">Actif circulant</t>
  </si>
  <si>
    <t xml:space="preserve">Stocks</t>
  </si>
  <si>
    <t xml:space="preserve">Créances reçues par legs ou donations</t>
  </si>
  <si>
    <t xml:space="preserve">Autres créances</t>
  </si>
  <si>
    <t xml:space="preserve">Valeurs mobilières de placement</t>
  </si>
  <si>
    <t xml:space="preserve">Disponibilités (banques, caisse)</t>
  </si>
  <si>
    <t xml:space="preserve">Charges constatées d’avance</t>
  </si>
  <si>
    <t xml:space="preserve">Total actif circulant (II)</t>
  </si>
  <si>
    <t xml:space="preserve">TOTAL ACTIF (I + II)</t>
  </si>
  <si>
    <t xml:space="preserve">PASSIF</t>
  </si>
  <si>
    <t xml:space="preserve">N</t>
  </si>
  <si>
    <t xml:space="preserve">N-1</t>
  </si>
  <si>
    <t xml:space="preserve">Fonds propres</t>
  </si>
  <si>
    <t xml:space="preserve">Fonds propres sans droit de reprise</t>
  </si>
  <si>
    <t xml:space="preserve">Fonds propres avec droit de reprise</t>
  </si>
  <si>
    <t xml:space="preserve">Écarts de réévaluation</t>
  </si>
  <si>
    <t xml:space="preserve">Réserves</t>
  </si>
  <si>
    <t xml:space="preserve">Report à nouveau</t>
  </si>
  <si>
    <t xml:space="preserve">Excédent ou déficit de l’exercice</t>
  </si>
  <si>
    <t xml:space="preserve">Subventions d’investissement</t>
  </si>
  <si>
    <t xml:space="preserve">Provisions réglementées</t>
  </si>
  <si>
    <t xml:space="preserve">Total fonds propres (I)</t>
  </si>
  <si>
    <t xml:space="preserve">Fonds reportés et dédiés</t>
  </si>
  <si>
    <t xml:space="preserve">Fonds reportés liés aux legs ou donations</t>
  </si>
  <si>
    <t xml:space="preserve">Fonds dédiés</t>
  </si>
  <si>
    <t xml:space="preserve">Total fonds reportés et dédiés (II)</t>
  </si>
  <si>
    <t xml:space="preserve">Provisions</t>
  </si>
  <si>
    <t xml:space="preserve">Provisions pour risques et charges</t>
  </si>
  <si>
    <t xml:space="preserve">Total provisions (III)</t>
  </si>
  <si>
    <t xml:space="preserve">Dettes</t>
  </si>
  <si>
    <t xml:space="preserve">Emprunts et dettes auprès des établissements de crédit</t>
  </si>
  <si>
    <t xml:space="preserve">Dettes fournisseurs et comptes rattachés</t>
  </si>
  <si>
    <t xml:space="preserve">Dettes des legs ou donations</t>
  </si>
  <si>
    <t xml:space="preserve">Dettes fiscales et sociales (dont Cavimac, Urssaf)</t>
  </si>
  <si>
    <t xml:space="preserve">Dettes sur immobilisations</t>
  </si>
  <si>
    <t xml:space="preserve">Autres dettes</t>
  </si>
  <si>
    <t xml:space="preserve">Produits constatés d’avance</t>
  </si>
  <si>
    <t xml:space="preserve">Total dettes (IV)</t>
  </si>
  <si>
    <t xml:space="preserve">TOTAL PASSIF (I + II + III + IV)</t>
  </si>
  <si>
    <t xml:space="preserve">Équilibre du bilan</t>
  </si>
  <si>
    <t xml:space="preserve">Compte de résultat</t>
  </si>
  <si>
    <t xml:space="preserve">Montants en euros. Modèle des exercices ouverts depuis le 1er janvier 2025 (règlement ANC n° 2018-06 modifié par le règlement n° 2023-03), simplifié.</t>
  </si>
  <si>
    <t xml:space="preserve">PRODUITS D’EXPLOITATION</t>
  </si>
  <si>
    <t xml:space="preserve">Cotisations</t>
  </si>
  <si>
    <t xml:space="preserve">Ventes de biens et de services</t>
  </si>
  <si>
    <t xml:space="preserve">Concours publics et subventions d’exploitation</t>
  </si>
  <si>
    <t xml:space="preserve">Ressources liées à la générosité du public : dons manuels (offrandes, collectes)</t>
  </si>
  <si>
    <t xml:space="preserve">Ressources liées à la générosité du public : mécénats</t>
  </si>
  <si>
    <t xml:space="preserve">Ressources liées à la générosité du public : legs, donations et assurances-vie (solde net)</t>
  </si>
  <si>
    <t xml:space="preserve">Contributions financières (reçues d’autres organismes)</t>
  </si>
  <si>
    <t xml:space="preserve">Reprises sur amortissements, dépréciations et provisions</t>
  </si>
  <si>
    <t xml:space="preserve">Produits des cessions d’immobilisations incorporelles et corporelles</t>
  </si>
  <si>
    <t xml:space="preserve">Utilisations des fonds dédiés</t>
  </si>
  <si>
    <t xml:space="preserve">Autres produits (indemnités d’assurance 7587, casuels 758…)</t>
  </si>
  <si>
    <t xml:space="preserve">Total produits d’exploitation (I)</t>
  </si>
  <si>
    <t xml:space="preserve">CHARGES D’EXPLOITATION</t>
  </si>
  <si>
    <t xml:space="preserve">Achats de marchandises, matières et fournitures</t>
  </si>
  <si>
    <t xml:space="preserve">Autres achats et charges externes</t>
  </si>
  <si>
    <t xml:space="preserve">Aides financières</t>
  </si>
  <si>
    <t xml:space="preserve">Impôts, taxes et versements assimilés</t>
  </si>
  <si>
    <t xml:space="preserve">Rémunérations du personnel et indemnités des ministres du culte</t>
  </si>
  <si>
    <t xml:space="preserve">Cotisations sociales (dont Cavimac)</t>
  </si>
  <si>
    <t xml:space="preserve">Dotations aux amortissements, dépréciations et provisions</t>
  </si>
  <si>
    <t xml:space="preserve">Valeurs comptables des immobilisations incorporelles et corporelles cédées</t>
  </si>
  <si>
    <t xml:space="preserve">Reports en fonds dédiés</t>
  </si>
  <si>
    <t xml:space="preserve">Autres charges</t>
  </si>
  <si>
    <t xml:space="preserve">Total charges d’exploitation (II)</t>
  </si>
  <si>
    <t xml:space="preserve">1. RÉSULTAT D’EXPLOITATION (I - II)</t>
  </si>
  <si>
    <t xml:space="preserve">PRODUITS FINANCIERS</t>
  </si>
  <si>
    <t xml:space="preserve">Produits financiers (intérêts, placements)</t>
  </si>
  <si>
    <t xml:space="preserve">Total produits financiers (III)</t>
  </si>
  <si>
    <t xml:space="preserve">CHARGES FINANCIÈRES</t>
  </si>
  <si>
    <t xml:space="preserve">Charges financières (intérêts d’emprunt)</t>
  </si>
  <si>
    <t xml:space="preserve">Total charges financières (IV)</t>
  </si>
  <si>
    <t xml:space="preserve">2. RÉSULTAT FINANCIER (III - IV)</t>
  </si>
  <si>
    <t xml:space="preserve">3. RÉSULTAT COURANT (1 + 2)</t>
  </si>
  <si>
    <t xml:space="preserve">PRODUITS EXCEPTIONNELS</t>
  </si>
  <si>
    <t xml:space="preserve">Produits liés à un événement majeur et inhabituel</t>
  </si>
  <si>
    <t xml:space="preserve">Total produits exceptionnels (V)</t>
  </si>
  <si>
    <t xml:space="preserve">CHARGES EXCEPTIONNELLES</t>
  </si>
  <si>
    <t xml:space="preserve">Charges liées à un événement majeur et inhabituel</t>
  </si>
  <si>
    <t xml:space="preserve">Total charges exceptionnelles (VI)</t>
  </si>
  <si>
    <t xml:space="preserve">4. RÉSULTAT EXCEPTIONNEL (V - VI)</t>
  </si>
  <si>
    <t xml:space="preserve">IMPÔT</t>
  </si>
  <si>
    <t xml:space="preserve">Impôt sur les sociétés (revenus patrimoniaux)</t>
  </si>
  <si>
    <t xml:space="preserve">Total impôt (VII)</t>
  </si>
  <si>
    <t xml:space="preserve">TOTAL DES PRODUITS (I + III + V)</t>
  </si>
  <si>
    <t xml:space="preserve">TOTAL DES CHARGES (II + IV + VI + VII)</t>
  </si>
  <si>
    <t xml:space="preserve">EXCÉDENT OU DÉFICIT</t>
  </si>
  <si>
    <t xml:space="preserve">CONTRIBUTIONS VOLONTAIRES EN NATURE — produits</t>
  </si>
  <si>
    <t xml:space="preserve">Bénévolat</t>
  </si>
  <si>
    <t xml:space="preserve">Prestations en nature (locaux, véhicules mis à disposition)</t>
  </si>
  <si>
    <t xml:space="preserve">Dons en nature</t>
  </si>
  <si>
    <t xml:space="preserve">Total contributions volontaires en nature</t>
  </si>
  <si>
    <t xml:space="preserve">CONTRIBUTIONS VOLONTAIRES EN NATURE — emplois</t>
  </si>
  <si>
    <t xml:space="preserve">Secours en nature</t>
  </si>
  <si>
    <t xml:space="preserve">Mises à disposition gratuites de biens et services</t>
  </si>
  <si>
    <t xml:space="preserve">Personnel bénévole</t>
  </si>
  <si>
    <t xml:space="preserve">Total emplois des contributions volontaires en nature</t>
  </si>
  <si>
    <t xml:space="preserve">Exemple de valorisation du bénévolat : 3 000 heures × 16 € = 48 000 €. Indiquez la méthode retenue dans l’annexe. Les contributions en nature n’affectent pas l’excédent.</t>
  </si>
  <si>
    <t xml:space="preserve">Annexe : tableaux et informations</t>
  </si>
  <si>
    <t xml:space="preserve">Tableaux chiffrés de l’annexe et liste des informations à rédiger.</t>
  </si>
  <si>
    <t xml:space="preserve">1. Tableau de variation des fonds dédiés (exercice N)</t>
  </si>
  <si>
    <t xml:space="preserve">Projet ou affectation</t>
  </si>
  <si>
    <t xml:space="preserve">Début d’exercice</t>
  </si>
  <si>
    <t xml:space="preserve">Reports de l’exercice</t>
  </si>
  <si>
    <t xml:space="preserve">Utilisations de l’exercice</t>
  </si>
  <si>
    <t xml:space="preserve">Fin d’exercice</t>
  </si>
  <si>
    <t xml:space="preserve">Origine (dons, legs, subventions)</t>
  </si>
  <si>
    <t xml:space="preserve">Réfection de la toiture</t>
  </si>
  <si>
    <t xml:space="preserve">Dons manuels affectés</t>
  </si>
  <si>
    <t xml:space="preserve">Nouvelle sonorisation</t>
  </si>
  <si>
    <t xml:space="preserve">Total</t>
  </si>
  <si>
    <t xml:space="preserve">2. État séparé des avantages et ressources provenant de l’étranger (exercice N)</t>
  </si>
  <si>
    <t xml:space="preserve">État du contributeur (État, siège de la personne morale ou du dispositif, résidence fiscale de la personne physique)</t>
  </si>
  <si>
    <t xml:space="preserve">Date d’encaissement (ou d’acquisition)</t>
  </si>
  <si>
    <t xml:space="preserve">Contributeur et personnalité juridique (État ou collectivité publique, autre personne morale, personne physique)</t>
  </si>
  <si>
    <t xml:space="preserve">Nature (don, prêt, contribution financière, libéralité, avantage en nature…)</t>
  </si>
  <si>
    <t xml:space="preserve">Caractère direct ou indirect</t>
  </si>
  <si>
    <t xml:space="preserve">Mode de paiement (numéraire, virement, chèque, carte, autre)</t>
  </si>
  <si>
    <t xml:space="preserve">Montant ou valorisation</t>
  </si>
  <si>
    <t xml:space="preserve">Total de l’État du contributeur</t>
  </si>
  <si>
    <t xml:space="preserve">Libéralité (legs, donation) ?</t>
  </si>
  <si>
    <t xml:space="preserve">Belgique</t>
  </si>
  <si>
    <t xml:space="preserve">12/05/2025</t>
  </si>
  <si>
    <t xml:space="preserve">Église partenaire — autre personne morale</t>
  </si>
  <si>
    <t xml:space="preserve">Ressource pécuniaire : don</t>
  </si>
  <si>
    <t xml:space="preserve">Direct</t>
  </si>
  <si>
    <t xml:space="preserve">Virement bancaire</t>
  </si>
  <si>
    <t xml:space="preserve">Non</t>
  </si>
  <si>
    <t xml:space="preserve">Total des avantages et ressources provenant de l’étranger</t>
  </si>
  <si>
    <t xml:space="preserve">dont libéralités (legs, donations)</t>
  </si>
  <si>
    <t xml:space="preserve">Total hors libéralités (seuil de déclaration de 15 300 €)</t>
  </si>
  <si>
    <t xml:space="preserve">Modèle : règlement ANC n° 2018-06, art. 434-1 à 434-3 (issus du règlement n° 2022-04, exercices ouverts depuis le 1er janvier 2023) ; mentions : décret n° 2021-1812, art. 3 et 4. Regroupez les lignes par État, dans l’ordre chronologique, et indiquez le total de chaque État. Inscrivez « Néant » si l’association n’a rien reçu de l’étranger.</t>
  </si>
  <si>
    <t xml:space="preserve">3. Informations à rédiger dans l’annexe</t>
  </si>
  <si>
    <t xml:space="preserve">Information</t>
  </si>
  <si>
    <t xml:space="preserve">Fournie ?</t>
  </si>
  <si>
    <t xml:space="preserve">Commentaire</t>
  </si>
  <si>
    <t xml:space="preserve">Règles et méthodes comptables (règlement ANC n° 2018-06 modifié)</t>
  </si>
  <si>
    <t xml:space="preserve">Oui</t>
  </si>
  <si>
    <t xml:space="preserve">Changement de méthode : première application des modèles de 2025 (règlements ANC n° 2022-06 et n° 2023-03), N-1 non retraité, limites de comparabilité</t>
  </si>
  <si>
    <t xml:space="preserve">Faits marquants de l’exercice (travaux, emprunt, sinistre, legs)</t>
  </si>
  <si>
    <t xml:space="preserve">Immobilisations et amortissements (durées retenues, lieu de culte)</t>
  </si>
  <si>
    <t xml:space="preserve">Tableau des fonds dédiés (partie 1)</t>
  </si>
  <si>
    <t xml:space="preserve">Legs et donations acceptés, fonds reportés</t>
  </si>
  <si>
    <t xml:space="preserve">Contributions volontaires en nature : méthode de valorisation ou motifs de l’absence de valorisation</t>
  </si>
  <si>
    <t xml:space="preserve">Engagements donnés et reçus (cautions, garanties d’emprunt)</t>
  </si>
  <si>
    <t xml:space="preserve">État séparé des avantages et ressources provenant de l’étranger (partie 2)</t>
  </si>
  <si>
    <t xml:space="preserve">Traité d’apport annexé aux comptes, en cas d’apport en nature reçu (loi de 1905, art. 21)</t>
  </si>
  <si>
    <t xml:space="preserve">Composition des fonds propres (avec ou sans droit de reprise) et affectation du résultat</t>
  </si>
  <si>
    <t xml:space="preserve">Nature des éléments du résultat exceptionnel, s’il y en a</t>
  </si>
  <si>
    <t xml:space="preserve">Casuels (sous-compte du 758), s’ils sont significatifs</t>
  </si>
  <si>
    <t xml:space="preserve">Détail de la rubrique « Legs, donations et assurances-vie » (art. 431-8)</t>
  </si>
  <si>
    <t xml:space="preserve">Informations restant à fournir</t>
  </si>
  <si>
    <t xml:space="preserve">Contrôles de cohérence et seuils</t>
  </si>
  <si>
    <t xml:space="preserve">Tous les contrôles doivent afficher « OK » avant l’arrêté des comptes.</t>
  </si>
  <si>
    <t xml:space="preserve">Contrôle</t>
  </si>
  <si>
    <t xml:space="preserve">Valeur 1</t>
  </si>
  <si>
    <t xml:space="preserve">Valeur 2</t>
  </si>
  <si>
    <t xml:space="preserve">Statut</t>
  </si>
  <si>
    <t xml:space="preserve">Bilan N : total actif = total passif</t>
  </si>
  <si>
    <t xml:space="preserve">Bilan N-1 : total actif = total passif</t>
  </si>
  <si>
    <t xml:space="preserve">Résultat N : compte de résultat = bilan</t>
  </si>
  <si>
    <t xml:space="preserve">Résultat N-1 : compte de résultat = bilan</t>
  </si>
  <si>
    <t xml:space="preserve">Fonds dédiés N : bilan = annexe (fin d’exercice)</t>
  </si>
  <si>
    <t xml:space="preserve">Fonds dédiés N-1 : bilan = annexe (début d’exercice N)</t>
  </si>
  <si>
    <t xml:space="preserve">Reports en fonds dédiés : compte de résultat = annexe</t>
  </si>
  <si>
    <t xml:space="preserve">Utilisations des fonds dédiés : compte de résultat = annexe</t>
  </si>
  <si>
    <t xml:space="preserve">Contributions volontaires en nature N : produits = emplois</t>
  </si>
  <si>
    <t xml:space="preserve">Contributions volontaires en nature N-1 : produits = emplois</t>
  </si>
  <si>
    <t xml:space="preserve">Synthèse des contrôles</t>
  </si>
  <si>
    <t xml:space="preserve">Seuils légaux (indicatif, exercice N)</t>
  </si>
  <si>
    <t xml:space="preserve">Critère</t>
  </si>
  <si>
    <t xml:space="preserve">Montant</t>
  </si>
  <si>
    <t xml:space="preserve">Seuil</t>
  </si>
  <si>
    <t xml:space="preserve">Conséquence</t>
  </si>
  <si>
    <t xml:space="preserve">Dons de l’année éligibles par nature à la réduction d’impôt (particuliers domiciliés en France, entreprises), reçu délivré ou non ; hors versements d’autres associations ou d’une union (à saisir)</t>
  </si>
  <si>
    <t xml:space="preserve">Total des avantages et ressources provenant de l’étranger reçus sur l’exercice (annexe)</t>
  </si>
  <si>
    <t xml:space="preserve">Total des avantages et ressources provenant de l’étranger hors libéralités, cumulé sur l’exercice (annexe)</t>
  </si>
  <si>
    <t xml:space="preserve">Seuils : loi n° 87-571, art. 4-1 (dons ; CNCC, EJ 2008-23 et EJ 2009-79 ; pas de cumul avec le seuil des subventions, EJ 2009-110 ; pas de sanction pénale du défaut de publication pour les dons) ; loi du 9 décembre 1905, art. 19-3 et 21 ; décret du 16 mars 1906, art. 38 (certification au-delà de 50 000 €) ; décret n° 2022-619, art. 4 à 6 (déclaration au-delà de 15 300 €, par versement ou en cumul sur l’exercice, hors libéralités). Les libéralités venant de l’étranger relèvent d’une déclaration distincte (code civil, art. 910-1). Le calcul exact appelle souvent un examen : monassocultuelle.com/besoin-professionnel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</si>
</sst>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&quot; €&quot;;\-#,##0&quot; €&quot;;\-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082B50"/>
      <name val="Arial"/>
      <family val="0"/>
      <charset val="1"/>
    </font>
    <font>
      <sz val="1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1"/>
      <color rgb="FF082B5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FFFFF"/>
      </patternFill>
    </fill>
    <fill>
      <patternFill patternType="solid">
        <fgColor rgb="FFE8EEF6"/>
        <bgColor rgb="FFDCFCE7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3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4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name val="Arial"/>
        <charset val="1"/>
        <family val="0"/>
        <b val="1"/>
        <color rgb="FFB91C1C"/>
      </font>
      <fill>
        <patternFill>
          <bgColor rgb="FFFDE2E1"/>
        </patternFill>
      </fill>
    </dxf>
    <dxf>
      <font>
        <name val="Arial"/>
        <charset val="1"/>
        <family val="0"/>
        <b val="1"/>
        <color rgb="FF166534"/>
      </font>
      <fill>
        <patternFill>
          <bgColor rgb="FFDCFCE7"/>
        </patternFill>
      </fill>
    </dxf>
    <dxf>
      <fill>
        <patternFill>
          <bgColor rgb="FFFDE2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66534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DCFCE7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8EEF6"/>
      <rgbColor rgb="FFCCFFCC"/>
      <rgbColor rgb="FFFFFF99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B91C1C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15" hidden="false" customHeight="false" outlineLevel="0" collapsed="false">
      <c r="A6" s="5" t="s">
        <v>4</v>
      </c>
    </row>
    <row r="7" customFormat="false" ht="27.75" hidden="false" customHeight="true" outlineLevel="0" collapsed="false">
      <c r="A7" s="6" t="s">
        <v>5</v>
      </c>
    </row>
    <row r="8" customFormat="false" ht="27.75" hidden="false" customHeight="true" outlineLevel="0" collapsed="false">
      <c r="A8" s="6" t="s">
        <v>6</v>
      </c>
    </row>
    <row r="9" customFormat="false" ht="15" hidden="false" customHeight="false" outlineLevel="0" collapsed="false">
      <c r="A9" s="5" t="s">
        <v>7</v>
      </c>
    </row>
    <row r="10" customFormat="false" ht="27.75" hidden="false" customHeight="true" outlineLevel="0" collapsed="false">
      <c r="A10" s="6" t="s">
        <v>8</v>
      </c>
    </row>
    <row r="11" customFormat="false" ht="27.75" hidden="false" customHeight="true" outlineLevel="0" collapsed="false">
      <c r="A11" s="6" t="s">
        <v>9</v>
      </c>
    </row>
    <row r="12" customFormat="false" ht="27.75" hidden="false" customHeight="true" outlineLevel="0" collapsed="false">
      <c r="A12" s="6" t="s">
        <v>10</v>
      </c>
    </row>
    <row r="13" customFormat="false" ht="27.75" hidden="false" customHeight="true" outlineLevel="0" collapsed="false">
      <c r="A13" s="6" t="s">
        <v>11</v>
      </c>
    </row>
    <row r="14" customFormat="false" ht="27.75" hidden="false" customHeight="true" outlineLevel="0" collapsed="false">
      <c r="A14" s="6" t="s">
        <v>12</v>
      </c>
    </row>
    <row r="15" customFormat="false" ht="15" hidden="false" customHeight="false" outlineLevel="0" collapsed="false">
      <c r="A15" s="5" t="s">
        <v>13</v>
      </c>
    </row>
    <row r="16" customFormat="false" ht="55.5" hidden="false" customHeight="true" outlineLevel="0" collapsed="false">
      <c r="A16" s="6" t="s">
        <v>14</v>
      </c>
    </row>
    <row r="17" customFormat="false" ht="42" hidden="false" customHeight="true" outlineLevel="0" collapsed="false">
      <c r="A17" s="6" t="s">
        <v>15</v>
      </c>
    </row>
    <row r="18" customFormat="false" ht="42" hidden="false" customHeight="true" outlineLevel="0" collapsed="false">
      <c r="A18" s="6" t="s">
        <v>16</v>
      </c>
    </row>
    <row r="19" customFormat="false" ht="55.5" hidden="false" customHeight="true" outlineLevel="0" collapsed="false">
      <c r="A19" s="6" t="s">
        <v>17</v>
      </c>
    </row>
    <row r="20" customFormat="false" ht="27.75" hidden="false" customHeight="true" outlineLevel="0" collapsed="false">
      <c r="A20" s="6" t="s">
        <v>18</v>
      </c>
    </row>
    <row r="21" customFormat="false" ht="27.75" hidden="false" customHeight="true" outlineLevel="0" collapsed="false">
      <c r="A21" s="6" t="s">
        <v>19</v>
      </c>
    </row>
    <row r="22" customFormat="false" ht="27.75" hidden="false" customHeight="true" outlineLevel="0" collapsed="false">
      <c r="A22" s="6" t="s">
        <v>20</v>
      </c>
    </row>
    <row r="23" customFormat="false" ht="15" hidden="false" customHeight="false" outlineLevel="0" collapsed="false">
      <c r="A23" s="5" t="s">
        <v>21</v>
      </c>
    </row>
    <row r="24" customFormat="false" ht="42" hidden="false" customHeight="true" outlineLevel="0" collapsed="false">
      <c r="A24" s="6" t="s">
        <v>22</v>
      </c>
    </row>
    <row r="25" customFormat="false" ht="27.75" hidden="false" customHeight="true" outlineLevel="0" collapsed="false">
      <c r="A25" s="6" t="s">
        <v>23</v>
      </c>
    </row>
    <row r="27" customFormat="false" ht="15" hidden="false" customHeight="false" outlineLevel="0" collapsed="false">
      <c r="A27" s="7" t="s">
        <v>24</v>
      </c>
    </row>
    <row r="28" customFormat="false" ht="15" hidden="false" customHeight="false" outlineLevel="0" collapsed="false">
      <c r="A28" s="8" t="s">
        <v>25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E03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6" topLeftCell="B7" activePane="bottomRight" state="frozen"/>
      <selection pane="topLeft" activeCell="A1" activeCellId="0" sqref="A1"/>
      <selection pane="topRight" activeCell="B1" activeCellId="0" sqref="B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5" min="2" style="0" width="15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26</v>
      </c>
    </row>
    <row r="3" customFormat="false" ht="15" hidden="false" customHeight="false" outlineLevel="0" collapsed="false">
      <c r="A3" s="3" t="s">
        <v>27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9" t="s">
        <v>28</v>
      </c>
      <c r="B6" s="9" t="s">
        <v>29</v>
      </c>
      <c r="C6" s="9" t="s">
        <v>30</v>
      </c>
      <c r="D6" s="9" t="s">
        <v>31</v>
      </c>
      <c r="E6" s="9" t="s">
        <v>32</v>
      </c>
    </row>
    <row r="7" customFormat="false" ht="15" hidden="false" customHeight="false" outlineLevel="0" collapsed="false">
      <c r="A7" s="10" t="s">
        <v>33</v>
      </c>
    </row>
    <row r="8" customFormat="false" ht="15" hidden="false" customHeight="false" outlineLevel="0" collapsed="false">
      <c r="A8" s="11" t="s">
        <v>34</v>
      </c>
      <c r="B8" s="12" t="n">
        <v>0</v>
      </c>
      <c r="C8" s="12" t="n">
        <v>0</v>
      </c>
      <c r="D8" s="13" t="n">
        <f aca="false">B8-C8</f>
        <v>0</v>
      </c>
      <c r="E8" s="12" t="n">
        <v>0</v>
      </c>
    </row>
    <row r="9" customFormat="false" ht="15" hidden="false" customHeight="false" outlineLevel="0" collapsed="false">
      <c r="A9" s="11" t="s">
        <v>35</v>
      </c>
      <c r="B9" s="12" t="n">
        <v>80000</v>
      </c>
      <c r="C9" s="12" t="n">
        <v>0</v>
      </c>
      <c r="D9" s="13" t="n">
        <f aca="false">B9-C9</f>
        <v>80000</v>
      </c>
      <c r="E9" s="12" t="n">
        <v>80000</v>
      </c>
    </row>
    <row r="10" customFormat="false" ht="15" hidden="false" customHeight="false" outlineLevel="0" collapsed="false">
      <c r="A10" s="11" t="s">
        <v>36</v>
      </c>
      <c r="B10" s="12" t="n">
        <v>620000</v>
      </c>
      <c r="C10" s="12" t="n">
        <v>245000</v>
      </c>
      <c r="D10" s="13" t="n">
        <f aca="false">B10-C10</f>
        <v>375000</v>
      </c>
      <c r="E10" s="12" t="n">
        <v>390000</v>
      </c>
    </row>
    <row r="11" customFormat="false" ht="15" hidden="false" customHeight="false" outlineLevel="0" collapsed="false">
      <c r="A11" s="11" t="s">
        <v>37</v>
      </c>
      <c r="B11" s="12" t="n">
        <v>95000</v>
      </c>
      <c r="C11" s="12" t="n">
        <v>51000</v>
      </c>
      <c r="D11" s="13" t="n">
        <f aca="false">B11-C11</f>
        <v>44000</v>
      </c>
      <c r="E11" s="12" t="n">
        <v>45500</v>
      </c>
    </row>
    <row r="12" customFormat="false" ht="15" hidden="false" customHeight="false" outlineLevel="0" collapsed="false">
      <c r="A12" s="11" t="s">
        <v>38</v>
      </c>
      <c r="B12" s="12" t="n">
        <v>0</v>
      </c>
      <c r="C12" s="12" t="n">
        <v>0</v>
      </c>
      <c r="D12" s="13" t="n">
        <f aca="false">B12-C12</f>
        <v>0</v>
      </c>
      <c r="E12" s="12" t="n">
        <v>0</v>
      </c>
    </row>
    <row r="13" customFormat="false" ht="15" hidden="false" customHeight="false" outlineLevel="0" collapsed="false">
      <c r="A13" s="11" t="s">
        <v>39</v>
      </c>
      <c r="B13" s="12" t="n">
        <v>2000</v>
      </c>
      <c r="C13" s="12" t="n">
        <v>0</v>
      </c>
      <c r="D13" s="13" t="n">
        <f aca="false">B13-C13</f>
        <v>2000</v>
      </c>
      <c r="E13" s="12" t="n">
        <v>2000</v>
      </c>
    </row>
    <row r="14" customFormat="false" ht="15" hidden="false" customHeight="false" outlineLevel="0" collapsed="false">
      <c r="A14" s="14" t="s">
        <v>40</v>
      </c>
      <c r="B14" s="15" t="n">
        <f aca="false">SUM(B8:B13)</f>
        <v>797000</v>
      </c>
      <c r="C14" s="15" t="n">
        <f aca="false">SUM(C8:C13)</f>
        <v>296000</v>
      </c>
      <c r="D14" s="15" t="n">
        <f aca="false">SUM(D8:D13)</f>
        <v>501000</v>
      </c>
      <c r="E14" s="15" t="n">
        <f aca="false">SUM(E8:E13)</f>
        <v>517500</v>
      </c>
    </row>
    <row r="15" customFormat="false" ht="15" hidden="false" customHeight="false" outlineLevel="0" collapsed="false">
      <c r="A15" s="10" t="s">
        <v>41</v>
      </c>
    </row>
    <row r="16" customFormat="false" ht="15" hidden="false" customHeight="false" outlineLevel="0" collapsed="false">
      <c r="A16" s="11" t="s">
        <v>42</v>
      </c>
      <c r="B16" s="11"/>
      <c r="C16" s="11"/>
      <c r="D16" s="12" t="n">
        <v>0</v>
      </c>
      <c r="E16" s="12" t="n">
        <v>0</v>
      </c>
    </row>
    <row r="17" customFormat="false" ht="15" hidden="false" customHeight="false" outlineLevel="0" collapsed="false">
      <c r="A17" s="11" t="s">
        <v>43</v>
      </c>
      <c r="B17" s="11"/>
      <c r="C17" s="11"/>
      <c r="D17" s="12" t="n">
        <v>0</v>
      </c>
      <c r="E17" s="12" t="n">
        <v>0</v>
      </c>
    </row>
    <row r="18" customFormat="false" ht="15" hidden="false" customHeight="false" outlineLevel="0" collapsed="false">
      <c r="A18" s="11" t="s">
        <v>44</v>
      </c>
      <c r="B18" s="11"/>
      <c r="C18" s="11"/>
      <c r="D18" s="12" t="n">
        <v>3000</v>
      </c>
      <c r="E18" s="12" t="n">
        <v>2500</v>
      </c>
    </row>
    <row r="19" customFormat="false" ht="15" hidden="false" customHeight="false" outlineLevel="0" collapsed="false">
      <c r="A19" s="11" t="s">
        <v>45</v>
      </c>
      <c r="B19" s="11"/>
      <c r="C19" s="11"/>
      <c r="D19" s="12" t="n">
        <v>40000</v>
      </c>
      <c r="E19" s="12" t="n">
        <v>40000</v>
      </c>
    </row>
    <row r="20" customFormat="false" ht="15" hidden="false" customHeight="false" outlineLevel="0" collapsed="false">
      <c r="A20" s="11" t="s">
        <v>46</v>
      </c>
      <c r="B20" s="11"/>
      <c r="C20" s="11"/>
      <c r="D20" s="12" t="n">
        <v>26500</v>
      </c>
      <c r="E20" s="12" t="n">
        <v>21300</v>
      </c>
    </row>
    <row r="21" customFormat="false" ht="15" hidden="false" customHeight="false" outlineLevel="0" collapsed="false">
      <c r="A21" s="11" t="s">
        <v>47</v>
      </c>
      <c r="B21" s="11"/>
      <c r="C21" s="11"/>
      <c r="D21" s="12" t="n">
        <v>1500</v>
      </c>
      <c r="E21" s="12" t="n">
        <v>1200</v>
      </c>
    </row>
    <row r="22" customFormat="false" ht="15" hidden="false" customHeight="false" outlineLevel="0" collapsed="false">
      <c r="A22" s="14" t="s">
        <v>48</v>
      </c>
      <c r="D22" s="15" t="n">
        <f aca="false">SUM(D16:D21)</f>
        <v>71000</v>
      </c>
      <c r="E22" s="15" t="n">
        <f aca="false">SUM(E16:E21)</f>
        <v>65000</v>
      </c>
    </row>
    <row r="23" customFormat="false" ht="15" hidden="false" customHeight="false" outlineLevel="0" collapsed="false">
      <c r="A23" s="16" t="s">
        <v>49</v>
      </c>
      <c r="D23" s="15" t="n">
        <f aca="false">D14+D22</f>
        <v>572000</v>
      </c>
      <c r="E23" s="15" t="n">
        <f aca="false">E14+E22</f>
        <v>582500</v>
      </c>
    </row>
    <row r="25" customFormat="false" ht="30" hidden="false" customHeight="true" outlineLevel="0" collapsed="false">
      <c r="A25" s="9" t="s">
        <v>50</v>
      </c>
      <c r="B25" s="9"/>
      <c r="C25" s="9"/>
      <c r="D25" s="9" t="s">
        <v>51</v>
      </c>
      <c r="E25" s="9" t="s">
        <v>52</v>
      </c>
    </row>
    <row r="26" customFormat="false" ht="15" hidden="false" customHeight="false" outlineLevel="0" collapsed="false">
      <c r="A26" s="10" t="s">
        <v>53</v>
      </c>
    </row>
    <row r="27" customFormat="false" ht="15" hidden="false" customHeight="false" outlineLevel="0" collapsed="false">
      <c r="A27" s="11" t="s">
        <v>54</v>
      </c>
      <c r="D27" s="12" t="n">
        <v>300000</v>
      </c>
      <c r="E27" s="12" t="n">
        <v>300000</v>
      </c>
    </row>
    <row r="28" customFormat="false" ht="15" hidden="false" customHeight="false" outlineLevel="0" collapsed="false">
      <c r="A28" s="11" t="s">
        <v>55</v>
      </c>
      <c r="D28" s="12" t="n">
        <v>0</v>
      </c>
      <c r="E28" s="12" t="n">
        <v>0</v>
      </c>
    </row>
    <row r="29" customFormat="false" ht="15" hidden="false" customHeight="false" outlineLevel="0" collapsed="false">
      <c r="A29" s="11" t="s">
        <v>56</v>
      </c>
      <c r="D29" s="12" t="n">
        <v>0</v>
      </c>
      <c r="E29" s="12" t="n">
        <v>0</v>
      </c>
    </row>
    <row r="30" customFormat="false" ht="15" hidden="false" customHeight="false" outlineLevel="0" collapsed="false">
      <c r="A30" s="11" t="s">
        <v>57</v>
      </c>
      <c r="D30" s="12" t="n">
        <v>90000</v>
      </c>
      <c r="E30" s="12" t="n">
        <v>90000</v>
      </c>
    </row>
    <row r="31" customFormat="false" ht="15" hidden="false" customHeight="false" outlineLevel="0" collapsed="false">
      <c r="A31" s="11" t="s">
        <v>58</v>
      </c>
      <c r="D31" s="12" t="n">
        <v>12000</v>
      </c>
      <c r="E31" s="12" t="n">
        <v>9700</v>
      </c>
    </row>
    <row r="32" customFormat="false" ht="15" hidden="false" customHeight="false" outlineLevel="0" collapsed="false">
      <c r="A32" s="11" t="s">
        <v>59</v>
      </c>
      <c r="D32" s="12" t="n">
        <v>7500</v>
      </c>
      <c r="E32" s="12" t="n">
        <v>2300</v>
      </c>
    </row>
    <row r="33" customFormat="false" ht="15" hidden="false" customHeight="false" outlineLevel="0" collapsed="false">
      <c r="A33" s="11" t="s">
        <v>60</v>
      </c>
      <c r="D33" s="12" t="n">
        <v>0</v>
      </c>
      <c r="E33" s="12" t="n">
        <v>0</v>
      </c>
    </row>
    <row r="34" customFormat="false" ht="15" hidden="false" customHeight="false" outlineLevel="0" collapsed="false">
      <c r="A34" s="11" t="s">
        <v>61</v>
      </c>
      <c r="D34" s="12" t="n">
        <v>0</v>
      </c>
      <c r="E34" s="12" t="n">
        <v>0</v>
      </c>
    </row>
    <row r="35" customFormat="false" ht="15" hidden="false" customHeight="false" outlineLevel="0" collapsed="false">
      <c r="A35" s="14" t="s">
        <v>62</v>
      </c>
      <c r="D35" s="15" t="n">
        <f aca="false">SUM(D27:D34)</f>
        <v>409500</v>
      </c>
      <c r="E35" s="15" t="n">
        <f aca="false">SUM(E27:E34)</f>
        <v>402000</v>
      </c>
    </row>
    <row r="36" customFormat="false" ht="15" hidden="false" customHeight="false" outlineLevel="0" collapsed="false">
      <c r="A36" s="10" t="s">
        <v>63</v>
      </c>
    </row>
    <row r="37" customFormat="false" ht="15" hidden="false" customHeight="false" outlineLevel="0" collapsed="false">
      <c r="A37" s="11" t="s">
        <v>64</v>
      </c>
      <c r="D37" s="12" t="n">
        <v>0</v>
      </c>
      <c r="E37" s="12" t="n">
        <v>0</v>
      </c>
    </row>
    <row r="38" customFormat="false" ht="15" hidden="false" customHeight="false" outlineLevel="0" collapsed="false">
      <c r="A38" s="11" t="s">
        <v>65</v>
      </c>
      <c r="D38" s="12" t="n">
        <v>25000</v>
      </c>
      <c r="E38" s="12" t="n">
        <v>15000</v>
      </c>
    </row>
    <row r="39" customFormat="false" ht="15" hidden="false" customHeight="false" outlineLevel="0" collapsed="false">
      <c r="A39" s="14" t="s">
        <v>66</v>
      </c>
      <c r="D39" s="15" t="n">
        <f aca="false">SUM(D37:D38)</f>
        <v>25000</v>
      </c>
      <c r="E39" s="15" t="n">
        <f aca="false">SUM(E37:E38)</f>
        <v>15000</v>
      </c>
    </row>
    <row r="40" customFormat="false" ht="15" hidden="false" customHeight="false" outlineLevel="0" collapsed="false">
      <c r="A40" s="10" t="s">
        <v>67</v>
      </c>
    </row>
    <row r="41" customFormat="false" ht="15" hidden="false" customHeight="false" outlineLevel="0" collapsed="false">
      <c r="A41" s="11" t="s">
        <v>68</v>
      </c>
      <c r="D41" s="12" t="n">
        <v>5000</v>
      </c>
      <c r="E41" s="12" t="n">
        <v>5000</v>
      </c>
    </row>
    <row r="42" customFormat="false" ht="15" hidden="false" customHeight="false" outlineLevel="0" collapsed="false">
      <c r="A42" s="14" t="s">
        <v>69</v>
      </c>
      <c r="D42" s="15" t="n">
        <f aca="false">SUM(D41:D41)</f>
        <v>5000</v>
      </c>
      <c r="E42" s="15" t="n">
        <f aca="false">SUM(E41:E41)</f>
        <v>5000</v>
      </c>
    </row>
    <row r="43" customFormat="false" ht="15" hidden="false" customHeight="false" outlineLevel="0" collapsed="false">
      <c r="A43" s="10" t="s">
        <v>70</v>
      </c>
    </row>
    <row r="44" customFormat="false" ht="15" hidden="false" customHeight="false" outlineLevel="0" collapsed="false">
      <c r="A44" s="11" t="s">
        <v>71</v>
      </c>
      <c r="D44" s="12" t="n">
        <v>110000</v>
      </c>
      <c r="E44" s="12" t="n">
        <v>140000</v>
      </c>
    </row>
    <row r="45" customFormat="false" ht="15" hidden="false" customHeight="false" outlineLevel="0" collapsed="false">
      <c r="A45" s="11" t="s">
        <v>72</v>
      </c>
      <c r="D45" s="12" t="n">
        <v>9000</v>
      </c>
      <c r="E45" s="12" t="n">
        <v>8000</v>
      </c>
    </row>
    <row r="46" customFormat="false" ht="15" hidden="false" customHeight="false" outlineLevel="0" collapsed="false">
      <c r="A46" s="11" t="s">
        <v>73</v>
      </c>
      <c r="D46" s="12" t="n">
        <v>0</v>
      </c>
      <c r="E46" s="12" t="n">
        <v>0</v>
      </c>
    </row>
    <row r="47" customFormat="false" ht="15" hidden="false" customHeight="false" outlineLevel="0" collapsed="false">
      <c r="A47" s="11" t="s">
        <v>74</v>
      </c>
      <c r="D47" s="12" t="n">
        <v>11000</v>
      </c>
      <c r="E47" s="12" t="n">
        <v>10500</v>
      </c>
    </row>
    <row r="48" customFormat="false" ht="15" hidden="false" customHeight="false" outlineLevel="0" collapsed="false">
      <c r="A48" s="11" t="s">
        <v>75</v>
      </c>
      <c r="D48" s="12" t="n">
        <v>0</v>
      </c>
      <c r="E48" s="12" t="n">
        <v>0</v>
      </c>
    </row>
    <row r="49" customFormat="false" ht="15" hidden="false" customHeight="false" outlineLevel="0" collapsed="false">
      <c r="A49" s="11" t="s">
        <v>76</v>
      </c>
      <c r="D49" s="12" t="n">
        <v>2500</v>
      </c>
      <c r="E49" s="12" t="n">
        <v>2000</v>
      </c>
    </row>
    <row r="50" customFormat="false" ht="15" hidden="false" customHeight="false" outlineLevel="0" collapsed="false">
      <c r="A50" s="11" t="s">
        <v>77</v>
      </c>
      <c r="D50" s="12" t="n">
        <v>0</v>
      </c>
      <c r="E50" s="12" t="n">
        <v>0</v>
      </c>
    </row>
    <row r="51" customFormat="false" ht="15" hidden="false" customHeight="false" outlineLevel="0" collapsed="false">
      <c r="A51" s="14" t="s">
        <v>78</v>
      </c>
      <c r="D51" s="15" t="n">
        <f aca="false">SUM(D44:D50)</f>
        <v>132500</v>
      </c>
      <c r="E51" s="15" t="n">
        <f aca="false">SUM(E44:E50)</f>
        <v>160500</v>
      </c>
    </row>
    <row r="52" customFormat="false" ht="15" hidden="false" customHeight="false" outlineLevel="0" collapsed="false">
      <c r="A52" s="16" t="s">
        <v>79</v>
      </c>
      <c r="D52" s="15" t="n">
        <f aca="false">D35+D39+D42+D51</f>
        <v>572000</v>
      </c>
      <c r="E52" s="15" t="n">
        <f aca="false">E35+E39+E42+E51</f>
        <v>582500</v>
      </c>
    </row>
    <row r="53" customFormat="false" ht="15" hidden="false" customHeight="false" outlineLevel="0" collapsed="false">
      <c r="A53" s="14" t="s">
        <v>80</v>
      </c>
      <c r="D53" s="14" t="str">
        <f aca="false">IF(ABS(D23-D52)&lt;0.5,"OK","ÉCART")</f>
        <v>OK</v>
      </c>
      <c r="E53" s="14" t="str">
        <f aca="false">IF(ABS(E23-E52)&lt;0.5,"OK","ÉCART")</f>
        <v>OK</v>
      </c>
    </row>
    <row r="56" customFormat="false" ht="15" hidden="false" customHeight="false" outlineLevel="0" collapsed="false">
      <c r="A56" s="7" t="s">
        <v>24</v>
      </c>
    </row>
    <row r="57" customFormat="false" ht="15" hidden="false" customHeight="false" outlineLevel="0" collapsed="false">
      <c r="A57" s="8" t="s">
        <v>25</v>
      </c>
    </row>
  </sheetData>
  <conditionalFormatting sqref="D53:E53">
    <cfRule type="expression" priority="2" aboveAverage="0" equalAverage="0" bottom="0" percent="0" rank="0" text="" dxfId="0">
      <formula>D53="ÉCART"</formula>
    </cfRule>
    <cfRule type="expression" priority="3" aboveAverage="0" equalAverage="0" bottom="0" percent="0" rank="0" text="" dxfId="1">
      <formula>D53="OK"</formula>
    </cfRule>
  </conditionalFormatting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E03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6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6" topLeftCell="B7" activePane="bottomRight" state="frozen"/>
      <selection pane="topLeft" activeCell="A1" activeCellId="0" sqref="A1"/>
      <selection pane="topRight" activeCell="B1" activeCellId="0" sqref="B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0"/>
    <col collapsed="false" customWidth="true" hidden="false" outlineLevel="0" max="3" min="2" style="0" width="1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81</v>
      </c>
    </row>
    <row r="3" customFormat="false" ht="15" hidden="false" customHeight="false" outlineLevel="0" collapsed="false">
      <c r="A3" s="3" t="s">
        <v>82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9"/>
      <c r="B6" s="9" t="s">
        <v>51</v>
      </c>
      <c r="C6" s="9" t="s">
        <v>52</v>
      </c>
    </row>
    <row r="7" customFormat="false" ht="15" hidden="false" customHeight="false" outlineLevel="0" collapsed="false">
      <c r="A7" s="10" t="s">
        <v>83</v>
      </c>
    </row>
    <row r="8" customFormat="false" ht="15" hidden="false" customHeight="false" outlineLevel="0" collapsed="false">
      <c r="A8" s="11" t="s">
        <v>84</v>
      </c>
      <c r="B8" s="12" t="n">
        <v>1200</v>
      </c>
      <c r="C8" s="12" t="n">
        <v>1100</v>
      </c>
    </row>
    <row r="9" customFormat="false" ht="15" hidden="false" customHeight="false" outlineLevel="0" collapsed="false">
      <c r="A9" s="11" t="s">
        <v>85</v>
      </c>
      <c r="B9" s="12" t="n">
        <v>0</v>
      </c>
      <c r="C9" s="12" t="n">
        <v>0</v>
      </c>
    </row>
    <row r="10" customFormat="false" ht="15" hidden="false" customHeight="false" outlineLevel="0" collapsed="false">
      <c r="A10" s="11" t="s">
        <v>86</v>
      </c>
      <c r="B10" s="12" t="n">
        <v>0</v>
      </c>
      <c r="C10" s="12" t="n">
        <v>0</v>
      </c>
    </row>
    <row r="11" customFormat="false" ht="23.85" hidden="false" customHeight="false" outlineLevel="0" collapsed="false">
      <c r="A11" s="11" t="s">
        <v>87</v>
      </c>
      <c r="B11" s="12" t="n">
        <v>182000</v>
      </c>
      <c r="C11" s="12" t="n">
        <v>215000</v>
      </c>
    </row>
    <row r="12" customFormat="false" ht="15" hidden="false" customHeight="false" outlineLevel="0" collapsed="false">
      <c r="A12" s="11" t="s">
        <v>88</v>
      </c>
      <c r="B12" s="12" t="n">
        <v>0</v>
      </c>
      <c r="C12" s="12" t="n">
        <v>0</v>
      </c>
    </row>
    <row r="13" customFormat="false" ht="23.85" hidden="false" customHeight="false" outlineLevel="0" collapsed="false">
      <c r="A13" s="11" t="s">
        <v>89</v>
      </c>
      <c r="B13" s="12" t="n">
        <v>40000</v>
      </c>
      <c r="C13" s="12" t="n">
        <v>0</v>
      </c>
    </row>
    <row r="14" customFormat="false" ht="15" hidden="false" customHeight="false" outlineLevel="0" collapsed="false">
      <c r="A14" s="11" t="s">
        <v>90</v>
      </c>
      <c r="B14" s="12" t="n">
        <v>6000</v>
      </c>
      <c r="C14" s="12" t="n">
        <v>5000</v>
      </c>
    </row>
    <row r="15" customFormat="false" ht="15" hidden="false" customHeight="false" outlineLevel="0" collapsed="false">
      <c r="A15" s="11" t="s">
        <v>91</v>
      </c>
      <c r="B15" s="12" t="n">
        <v>0</v>
      </c>
      <c r="C15" s="12" t="n">
        <v>0</v>
      </c>
    </row>
    <row r="16" customFormat="false" ht="15" hidden="false" customHeight="false" outlineLevel="0" collapsed="false">
      <c r="A16" s="11" t="s">
        <v>92</v>
      </c>
      <c r="B16" s="12" t="n">
        <v>3500</v>
      </c>
      <c r="C16" s="12" t="n">
        <v>0</v>
      </c>
    </row>
    <row r="17" customFormat="false" ht="15" hidden="false" customHeight="false" outlineLevel="0" collapsed="false">
      <c r="A17" s="11" t="s">
        <v>93</v>
      </c>
      <c r="B17" s="12" t="n">
        <v>15000</v>
      </c>
      <c r="C17" s="12" t="n">
        <v>8000</v>
      </c>
    </row>
    <row r="18" customFormat="false" ht="15" hidden="false" customHeight="false" outlineLevel="0" collapsed="false">
      <c r="A18" s="11" t="s">
        <v>94</v>
      </c>
      <c r="B18" s="12" t="n">
        <v>8000</v>
      </c>
      <c r="C18" s="12" t="n">
        <v>0</v>
      </c>
    </row>
    <row r="19" customFormat="false" ht="15" hidden="false" customHeight="false" outlineLevel="0" collapsed="false">
      <c r="A19" s="14" t="s">
        <v>95</v>
      </c>
      <c r="B19" s="15" t="n">
        <f aca="false">SUM(B8:B18)</f>
        <v>255700</v>
      </c>
      <c r="C19" s="15" t="n">
        <f aca="false">SUM(C8:C18)</f>
        <v>229100</v>
      </c>
    </row>
    <row r="20" customFormat="false" ht="15" hidden="false" customHeight="false" outlineLevel="0" collapsed="false">
      <c r="A20" s="10" t="s">
        <v>96</v>
      </c>
    </row>
    <row r="21" customFormat="false" ht="15" hidden="false" customHeight="false" outlineLevel="0" collapsed="false">
      <c r="A21" s="11" t="s">
        <v>97</v>
      </c>
      <c r="B21" s="12" t="n">
        <v>9500</v>
      </c>
      <c r="C21" s="12" t="n">
        <v>9000</v>
      </c>
    </row>
    <row r="22" customFormat="false" ht="15" hidden="false" customHeight="false" outlineLevel="0" collapsed="false">
      <c r="A22" s="11" t="s">
        <v>98</v>
      </c>
      <c r="B22" s="12" t="n">
        <v>68000</v>
      </c>
      <c r="C22" s="12" t="n">
        <v>64000</v>
      </c>
    </row>
    <row r="23" customFormat="false" ht="15" hidden="false" customHeight="false" outlineLevel="0" collapsed="false">
      <c r="A23" s="11" t="s">
        <v>99</v>
      </c>
      <c r="B23" s="12" t="n">
        <v>6500</v>
      </c>
      <c r="C23" s="12" t="n">
        <v>6000</v>
      </c>
    </row>
    <row r="24" customFormat="false" ht="15" hidden="false" customHeight="false" outlineLevel="0" collapsed="false">
      <c r="A24" s="11" t="s">
        <v>100</v>
      </c>
      <c r="B24" s="12" t="n">
        <v>1800</v>
      </c>
      <c r="C24" s="12" t="n">
        <v>1700</v>
      </c>
    </row>
    <row r="25" customFormat="false" ht="15" hidden="false" customHeight="false" outlineLevel="0" collapsed="false">
      <c r="A25" s="11" t="s">
        <v>101</v>
      </c>
      <c r="B25" s="12" t="n">
        <v>72000</v>
      </c>
      <c r="C25" s="12" t="n">
        <v>70000</v>
      </c>
    </row>
    <row r="26" customFormat="false" ht="15" hidden="false" customHeight="false" outlineLevel="0" collapsed="false">
      <c r="A26" s="11" t="s">
        <v>102</v>
      </c>
      <c r="B26" s="12" t="n">
        <v>36000</v>
      </c>
      <c r="C26" s="12" t="n">
        <v>35000</v>
      </c>
    </row>
    <row r="27" customFormat="false" ht="15" hidden="false" customHeight="false" outlineLevel="0" collapsed="false">
      <c r="A27" s="11" t="s">
        <v>103</v>
      </c>
      <c r="B27" s="12" t="n">
        <v>24500</v>
      </c>
      <c r="C27" s="12" t="n">
        <v>23000</v>
      </c>
    </row>
    <row r="28" customFormat="false" ht="23.85" hidden="false" customHeight="false" outlineLevel="0" collapsed="false">
      <c r="A28" s="11" t="s">
        <v>104</v>
      </c>
      <c r="B28" s="12" t="n">
        <v>2000</v>
      </c>
      <c r="C28" s="12" t="n">
        <v>0</v>
      </c>
    </row>
    <row r="29" customFormat="false" ht="15" hidden="false" customHeight="false" outlineLevel="0" collapsed="false">
      <c r="A29" s="11" t="s">
        <v>105</v>
      </c>
      <c r="B29" s="12" t="n">
        <v>25000</v>
      </c>
      <c r="C29" s="12" t="n">
        <v>15000</v>
      </c>
    </row>
    <row r="30" customFormat="false" ht="15" hidden="false" customHeight="false" outlineLevel="0" collapsed="false">
      <c r="A30" s="11" t="s">
        <v>106</v>
      </c>
      <c r="B30" s="12" t="n">
        <v>1200</v>
      </c>
      <c r="C30" s="12" t="n">
        <v>1000</v>
      </c>
    </row>
    <row r="31" customFormat="false" ht="15" hidden="false" customHeight="false" outlineLevel="0" collapsed="false">
      <c r="A31" s="14" t="s">
        <v>107</v>
      </c>
      <c r="B31" s="15" t="n">
        <f aca="false">SUM(B21:B30)</f>
        <v>246500</v>
      </c>
      <c r="C31" s="15" t="n">
        <f aca="false">SUM(C21:C30)</f>
        <v>224700</v>
      </c>
    </row>
    <row r="32" customFormat="false" ht="15" hidden="false" customHeight="false" outlineLevel="0" collapsed="false">
      <c r="A32" s="10" t="s">
        <v>108</v>
      </c>
      <c r="B32" s="15" t="n">
        <f aca="false">B19-B31</f>
        <v>9200</v>
      </c>
      <c r="C32" s="15" t="n">
        <f aca="false">C19-C31</f>
        <v>4400</v>
      </c>
    </row>
    <row r="33" customFormat="false" ht="15" hidden="false" customHeight="false" outlineLevel="0" collapsed="false">
      <c r="A33" s="10" t="s">
        <v>109</v>
      </c>
    </row>
    <row r="34" customFormat="false" ht="15" hidden="false" customHeight="false" outlineLevel="0" collapsed="false">
      <c r="A34" s="11" t="s">
        <v>110</v>
      </c>
      <c r="B34" s="12" t="n">
        <v>1400</v>
      </c>
      <c r="C34" s="12" t="n">
        <v>1200</v>
      </c>
    </row>
    <row r="35" customFormat="false" ht="15" hidden="false" customHeight="false" outlineLevel="0" collapsed="false">
      <c r="A35" s="14" t="s">
        <v>111</v>
      </c>
      <c r="B35" s="15" t="n">
        <f aca="false">SUM(B34:B34)</f>
        <v>1400</v>
      </c>
      <c r="C35" s="15" t="n">
        <f aca="false">SUM(C34:C34)</f>
        <v>1200</v>
      </c>
    </row>
    <row r="36" customFormat="false" ht="15" hidden="false" customHeight="false" outlineLevel="0" collapsed="false">
      <c r="A36" s="10" t="s">
        <v>112</v>
      </c>
    </row>
    <row r="37" customFormat="false" ht="15" hidden="false" customHeight="false" outlineLevel="0" collapsed="false">
      <c r="A37" s="11" t="s">
        <v>113</v>
      </c>
      <c r="B37" s="12" t="n">
        <v>3100</v>
      </c>
      <c r="C37" s="12" t="n">
        <v>3300</v>
      </c>
    </row>
    <row r="38" customFormat="false" ht="15" hidden="false" customHeight="false" outlineLevel="0" collapsed="false">
      <c r="A38" s="14" t="s">
        <v>114</v>
      </c>
      <c r="B38" s="15" t="n">
        <f aca="false">SUM(B37:B37)</f>
        <v>3100</v>
      </c>
      <c r="C38" s="15" t="n">
        <f aca="false">SUM(C37:C37)</f>
        <v>3300</v>
      </c>
    </row>
    <row r="39" customFormat="false" ht="15" hidden="false" customHeight="false" outlineLevel="0" collapsed="false">
      <c r="A39" s="10" t="s">
        <v>115</v>
      </c>
      <c r="B39" s="15" t="n">
        <f aca="false">B35-B38</f>
        <v>-1700</v>
      </c>
      <c r="C39" s="15" t="n">
        <f aca="false">C35-C38</f>
        <v>-2100</v>
      </c>
    </row>
    <row r="40" customFormat="false" ht="15" hidden="false" customHeight="false" outlineLevel="0" collapsed="false">
      <c r="A40" s="10" t="s">
        <v>116</v>
      </c>
      <c r="B40" s="15" t="n">
        <f aca="false">B32+B39</f>
        <v>7500</v>
      </c>
      <c r="C40" s="15" t="n">
        <f aca="false">C32+C39</f>
        <v>2300</v>
      </c>
    </row>
    <row r="41" customFormat="false" ht="15" hidden="false" customHeight="false" outlineLevel="0" collapsed="false">
      <c r="A41" s="10" t="s">
        <v>117</v>
      </c>
    </row>
    <row r="42" customFormat="false" ht="15" hidden="false" customHeight="false" outlineLevel="0" collapsed="false">
      <c r="A42" s="11" t="s">
        <v>118</v>
      </c>
      <c r="B42" s="12" t="n">
        <v>0</v>
      </c>
      <c r="C42" s="12" t="n">
        <v>0</v>
      </c>
    </row>
    <row r="43" customFormat="false" ht="15" hidden="false" customHeight="false" outlineLevel="0" collapsed="false">
      <c r="A43" s="14" t="s">
        <v>119</v>
      </c>
      <c r="B43" s="15" t="n">
        <f aca="false">SUM(B42:B42)</f>
        <v>0</v>
      </c>
      <c r="C43" s="15" t="n">
        <f aca="false">SUM(C42:C42)</f>
        <v>0</v>
      </c>
    </row>
    <row r="44" customFormat="false" ht="15" hidden="false" customHeight="false" outlineLevel="0" collapsed="false">
      <c r="A44" s="10" t="s">
        <v>120</v>
      </c>
    </row>
    <row r="45" customFormat="false" ht="15" hidden="false" customHeight="false" outlineLevel="0" collapsed="false">
      <c r="A45" s="11" t="s">
        <v>121</v>
      </c>
      <c r="B45" s="12" t="n">
        <v>0</v>
      </c>
      <c r="C45" s="12" t="n">
        <v>0</v>
      </c>
    </row>
    <row r="46" customFormat="false" ht="15" hidden="false" customHeight="false" outlineLevel="0" collapsed="false">
      <c r="A46" s="14" t="s">
        <v>122</v>
      </c>
      <c r="B46" s="15" t="n">
        <f aca="false">SUM(B45:B45)</f>
        <v>0</v>
      </c>
      <c r="C46" s="15" t="n">
        <f aca="false">SUM(C45:C45)</f>
        <v>0</v>
      </c>
    </row>
    <row r="47" customFormat="false" ht="15" hidden="false" customHeight="false" outlineLevel="0" collapsed="false">
      <c r="A47" s="10" t="s">
        <v>123</v>
      </c>
      <c r="B47" s="15" t="n">
        <f aca="false">B43-B46</f>
        <v>0</v>
      </c>
      <c r="C47" s="15" t="n">
        <f aca="false">C43-C46</f>
        <v>0</v>
      </c>
    </row>
    <row r="48" customFormat="false" ht="15" hidden="false" customHeight="false" outlineLevel="0" collapsed="false">
      <c r="A48" s="10" t="s">
        <v>124</v>
      </c>
    </row>
    <row r="49" customFormat="false" ht="15" hidden="false" customHeight="false" outlineLevel="0" collapsed="false">
      <c r="A49" s="11" t="s">
        <v>125</v>
      </c>
      <c r="B49" s="12" t="n">
        <v>0</v>
      </c>
      <c r="C49" s="12" t="n">
        <v>0</v>
      </c>
    </row>
    <row r="50" customFormat="false" ht="15" hidden="false" customHeight="false" outlineLevel="0" collapsed="false">
      <c r="A50" s="14" t="s">
        <v>126</v>
      </c>
      <c r="B50" s="15" t="n">
        <f aca="false">SUM(B49:B49)</f>
        <v>0</v>
      </c>
      <c r="C50" s="15" t="n">
        <f aca="false">SUM(C49:C49)</f>
        <v>0</v>
      </c>
    </row>
    <row r="51" customFormat="false" ht="15" hidden="false" customHeight="false" outlineLevel="0" collapsed="false">
      <c r="A51" s="10" t="s">
        <v>127</v>
      </c>
      <c r="B51" s="15" t="n">
        <f aca="false">B19+B35+B43</f>
        <v>257100</v>
      </c>
      <c r="C51" s="15" t="n">
        <f aca="false">C19+C35+C43</f>
        <v>230300</v>
      </c>
    </row>
    <row r="52" customFormat="false" ht="15" hidden="false" customHeight="false" outlineLevel="0" collapsed="false">
      <c r="A52" s="10" t="s">
        <v>128</v>
      </c>
      <c r="B52" s="15" t="n">
        <f aca="false">B31+B38+B46+B50</f>
        <v>249600</v>
      </c>
      <c r="C52" s="15" t="n">
        <f aca="false">C31+C38+C46+C50</f>
        <v>228000</v>
      </c>
    </row>
    <row r="53" customFormat="false" ht="15" hidden="false" customHeight="false" outlineLevel="0" collapsed="false">
      <c r="A53" s="16" t="s">
        <v>129</v>
      </c>
      <c r="B53" s="15" t="n">
        <f aca="false">B51-B52</f>
        <v>7500</v>
      </c>
      <c r="C53" s="15" t="n">
        <f aca="false">C51-C52</f>
        <v>2300</v>
      </c>
    </row>
    <row r="55" customFormat="false" ht="15" hidden="false" customHeight="false" outlineLevel="0" collapsed="false">
      <c r="A55" s="10" t="s">
        <v>130</v>
      </c>
    </row>
    <row r="56" customFormat="false" ht="15" hidden="false" customHeight="false" outlineLevel="0" collapsed="false">
      <c r="A56" s="11" t="s">
        <v>131</v>
      </c>
      <c r="B56" s="12" t="n">
        <v>48000</v>
      </c>
      <c r="C56" s="12" t="n">
        <v>45000</v>
      </c>
    </row>
    <row r="57" customFormat="false" ht="15" hidden="false" customHeight="false" outlineLevel="0" collapsed="false">
      <c r="A57" s="11" t="s">
        <v>132</v>
      </c>
      <c r="B57" s="12" t="n">
        <v>6000</v>
      </c>
      <c r="C57" s="12" t="n">
        <v>6000</v>
      </c>
    </row>
    <row r="58" customFormat="false" ht="15" hidden="false" customHeight="false" outlineLevel="0" collapsed="false">
      <c r="A58" s="11" t="s">
        <v>133</v>
      </c>
      <c r="B58" s="12" t="n">
        <v>0</v>
      </c>
      <c r="C58" s="12" t="n">
        <v>0</v>
      </c>
    </row>
    <row r="59" customFormat="false" ht="15" hidden="false" customHeight="false" outlineLevel="0" collapsed="false">
      <c r="A59" s="14" t="s">
        <v>134</v>
      </c>
      <c r="B59" s="15" t="n">
        <f aca="false">SUM(B56:B58)</f>
        <v>54000</v>
      </c>
      <c r="C59" s="15" t="n">
        <f aca="false">SUM(C56:C58)</f>
        <v>51000</v>
      </c>
    </row>
    <row r="60" customFormat="false" ht="15" hidden="false" customHeight="false" outlineLevel="0" collapsed="false">
      <c r="A60" s="10" t="s">
        <v>135</v>
      </c>
    </row>
    <row r="61" customFormat="false" ht="15" hidden="false" customHeight="false" outlineLevel="0" collapsed="false">
      <c r="A61" s="11" t="s">
        <v>136</v>
      </c>
      <c r="B61" s="12" t="n">
        <v>0</v>
      </c>
      <c r="C61" s="12" t="n">
        <v>0</v>
      </c>
    </row>
    <row r="62" customFormat="false" ht="15" hidden="false" customHeight="false" outlineLevel="0" collapsed="false">
      <c r="A62" s="11" t="s">
        <v>137</v>
      </c>
      <c r="B62" s="12" t="n">
        <v>6000</v>
      </c>
      <c r="C62" s="12" t="n">
        <v>6000</v>
      </c>
    </row>
    <row r="63" customFormat="false" ht="15" hidden="false" customHeight="false" outlineLevel="0" collapsed="false">
      <c r="A63" s="11" t="s">
        <v>138</v>
      </c>
      <c r="B63" s="12" t="n">
        <v>48000</v>
      </c>
      <c r="C63" s="12" t="n">
        <v>45000</v>
      </c>
    </row>
    <row r="64" customFormat="false" ht="15" hidden="false" customHeight="false" outlineLevel="0" collapsed="false">
      <c r="A64" s="14" t="s">
        <v>139</v>
      </c>
      <c r="B64" s="15" t="n">
        <f aca="false">SUM(B61:B63)</f>
        <v>54000</v>
      </c>
      <c r="C64" s="15" t="n">
        <f aca="false">SUM(C61:C63)</f>
        <v>51000</v>
      </c>
    </row>
    <row r="65" customFormat="false" ht="15" hidden="false" customHeight="false" outlineLevel="0" collapsed="false">
      <c r="A65" s="4" t="s">
        <v>140</v>
      </c>
    </row>
    <row r="67" customFormat="false" ht="15" hidden="false" customHeight="false" outlineLevel="0" collapsed="false">
      <c r="A67" s="7" t="s">
        <v>24</v>
      </c>
    </row>
    <row r="68" customFormat="false" ht="15" hidden="false" customHeight="false" outlineLevel="0" collapsed="false">
      <c r="A68" s="8" t="s">
        <v>25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E03 — monassocultuelle.com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I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2" min="2" style="0" width="16"/>
    <col collapsed="false" customWidth="true" hidden="false" outlineLevel="0" max="3" min="3" style="0" width="22"/>
    <col collapsed="false" customWidth="true" hidden="false" outlineLevel="0" max="4" min="4" style="0" width="20"/>
    <col collapsed="false" customWidth="true" hidden="false" outlineLevel="0" max="5" min="5" style="0" width="16"/>
    <col collapsed="false" customWidth="true" hidden="false" outlineLevel="0" max="6" min="6" style="0" width="30"/>
    <col collapsed="false" customWidth="true" hidden="false" outlineLevel="0" max="8" min="7" style="0" width="16"/>
    <col collapsed="false" customWidth="true" hidden="false" outlineLevel="0" max="9" min="9" style="0" width="14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141</v>
      </c>
    </row>
    <row r="3" customFormat="false" ht="15" hidden="false" customHeight="false" outlineLevel="0" collapsed="false">
      <c r="A3" s="3" t="s">
        <v>142</v>
      </c>
    </row>
    <row r="4" customFormat="false" ht="15" hidden="false" customHeight="false" outlineLevel="0" collapsed="false">
      <c r="A4" s="4" t="s">
        <v>3</v>
      </c>
    </row>
    <row r="6" customFormat="false" ht="23.85" hidden="false" customHeight="false" outlineLevel="0" collapsed="false">
      <c r="A6" s="10" t="s">
        <v>143</v>
      </c>
    </row>
    <row r="7" customFormat="false" ht="30" hidden="false" customHeight="true" outlineLevel="0" collapsed="false">
      <c r="A7" s="9" t="s">
        <v>144</v>
      </c>
      <c r="B7" s="9" t="s">
        <v>145</v>
      </c>
      <c r="C7" s="9" t="s">
        <v>146</v>
      </c>
      <c r="D7" s="9" t="s">
        <v>147</v>
      </c>
      <c r="E7" s="9" t="s">
        <v>148</v>
      </c>
      <c r="F7" s="9" t="s">
        <v>149</v>
      </c>
    </row>
    <row r="8" customFormat="false" ht="15" hidden="false" customHeight="false" outlineLevel="0" collapsed="false">
      <c r="A8" s="17" t="s">
        <v>150</v>
      </c>
      <c r="B8" s="12" t="n">
        <v>0</v>
      </c>
      <c r="C8" s="12" t="n">
        <v>25000</v>
      </c>
      <c r="D8" s="12" t="n">
        <v>0</v>
      </c>
      <c r="E8" s="13" t="n">
        <f aca="false">IF(AND(B8="",C8="",D8=""),"",N(B8)+N(C8)-N(D8))</f>
        <v>25000</v>
      </c>
      <c r="F8" s="17" t="s">
        <v>151</v>
      </c>
    </row>
    <row r="9" customFormat="false" ht="15" hidden="false" customHeight="false" outlineLevel="0" collapsed="false">
      <c r="A9" s="17" t="s">
        <v>152</v>
      </c>
      <c r="B9" s="12" t="n">
        <v>15000</v>
      </c>
      <c r="C9" s="12" t="n">
        <v>0</v>
      </c>
      <c r="D9" s="12" t="n">
        <v>15000</v>
      </c>
      <c r="E9" s="13" t="n">
        <f aca="false">IF(AND(B9="",C9="",D9=""),"",N(B9)+N(C9)-N(D9))</f>
        <v>0</v>
      </c>
      <c r="F9" s="17" t="s">
        <v>151</v>
      </c>
    </row>
    <row r="10" customFormat="false" ht="15" hidden="false" customHeight="false" outlineLevel="0" collapsed="false">
      <c r="A10" s="18"/>
      <c r="B10" s="19"/>
      <c r="C10" s="19"/>
      <c r="D10" s="19"/>
      <c r="E10" s="13" t="str">
        <f aca="false">IF(AND(B10="",C10="",D10=""),"",N(B10)+N(C10)-N(D10))</f>
        <v/>
      </c>
      <c r="F10" s="18"/>
    </row>
    <row r="11" customFormat="false" ht="15" hidden="false" customHeight="false" outlineLevel="0" collapsed="false">
      <c r="A11" s="18"/>
      <c r="B11" s="19"/>
      <c r="C11" s="19"/>
      <c r="D11" s="19"/>
      <c r="E11" s="13" t="str">
        <f aca="false">IF(AND(B11="",C11="",D11=""),"",N(B11)+N(C11)-N(D11))</f>
        <v/>
      </c>
      <c r="F11" s="18"/>
    </row>
    <row r="12" customFormat="false" ht="15" hidden="false" customHeight="false" outlineLevel="0" collapsed="false">
      <c r="A12" s="18"/>
      <c r="B12" s="19"/>
      <c r="C12" s="19"/>
      <c r="D12" s="19"/>
      <c r="E12" s="13" t="str">
        <f aca="false">IF(AND(B12="",C12="",D12=""),"",N(B12)+N(C12)-N(D12))</f>
        <v/>
      </c>
      <c r="F12" s="18"/>
    </row>
    <row r="13" customFormat="false" ht="15" hidden="false" customHeight="false" outlineLevel="0" collapsed="false">
      <c r="A13" s="18"/>
      <c r="B13" s="19"/>
      <c r="C13" s="19"/>
      <c r="D13" s="19"/>
      <c r="E13" s="13" t="str">
        <f aca="false">IF(AND(B13="",C13="",D13=""),"",N(B13)+N(C13)-N(D13))</f>
        <v/>
      </c>
      <c r="F13" s="18"/>
    </row>
    <row r="14" customFormat="false" ht="15" hidden="false" customHeight="false" outlineLevel="0" collapsed="false">
      <c r="A14" s="18"/>
      <c r="B14" s="19"/>
      <c r="C14" s="19"/>
      <c r="D14" s="19"/>
      <c r="E14" s="13" t="str">
        <f aca="false">IF(AND(B14="",C14="",D14=""),"",N(B14)+N(C14)-N(D14))</f>
        <v/>
      </c>
      <c r="F14" s="18"/>
    </row>
    <row r="15" customFormat="false" ht="15" hidden="false" customHeight="false" outlineLevel="0" collapsed="false">
      <c r="A15" s="18"/>
      <c r="B15" s="19"/>
      <c r="C15" s="19"/>
      <c r="D15" s="19"/>
      <c r="E15" s="13" t="str">
        <f aca="false">IF(AND(B15="",C15="",D15=""),"",N(B15)+N(C15)-N(D15))</f>
        <v/>
      </c>
      <c r="F15" s="18"/>
    </row>
    <row r="16" customFormat="false" ht="15" hidden="false" customHeight="false" outlineLevel="0" collapsed="false">
      <c r="A16" s="14" t="s">
        <v>153</v>
      </c>
      <c r="B16" s="15" t="n">
        <f aca="false">SUM(B8:B15)</f>
        <v>15000</v>
      </c>
      <c r="C16" s="15" t="n">
        <f aca="false">SUM(C8:C15)</f>
        <v>25000</v>
      </c>
      <c r="D16" s="15" t="n">
        <f aca="false">SUM(D8:D15)</f>
        <v>15000</v>
      </c>
      <c r="E16" s="15" t="n">
        <f aca="false">SUM(E8:E15)</f>
        <v>25000</v>
      </c>
    </row>
    <row r="18" customFormat="false" ht="23.85" hidden="false" customHeight="false" outlineLevel="0" collapsed="false">
      <c r="A18" s="10" t="s">
        <v>154</v>
      </c>
    </row>
    <row r="19" customFormat="false" ht="75" hidden="false" customHeight="true" outlineLevel="0" collapsed="false">
      <c r="A19" s="9" t="s">
        <v>155</v>
      </c>
      <c r="B19" s="9" t="s">
        <v>156</v>
      </c>
      <c r="C19" s="9" t="s">
        <v>157</v>
      </c>
      <c r="D19" s="9" t="s">
        <v>158</v>
      </c>
      <c r="E19" s="9" t="s">
        <v>159</v>
      </c>
      <c r="F19" s="9" t="s">
        <v>160</v>
      </c>
      <c r="G19" s="9" t="s">
        <v>161</v>
      </c>
      <c r="H19" s="9" t="s">
        <v>162</v>
      </c>
      <c r="I19" s="9" t="s">
        <v>163</v>
      </c>
    </row>
    <row r="20" customFormat="false" ht="23.85" hidden="false" customHeight="false" outlineLevel="0" collapsed="false">
      <c r="A20" s="17" t="s">
        <v>164</v>
      </c>
      <c r="B20" s="17" t="s">
        <v>165</v>
      </c>
      <c r="C20" s="17" t="s">
        <v>166</v>
      </c>
      <c r="D20" s="17" t="s">
        <v>167</v>
      </c>
      <c r="E20" s="17" t="s">
        <v>168</v>
      </c>
      <c r="F20" s="17" t="s">
        <v>169</v>
      </c>
      <c r="G20" s="12" t="n">
        <v>4000</v>
      </c>
      <c r="H20" s="13" t="n">
        <f aca="false">IF(A20="","",SUMIF($A$20:$A$27,A20,$G$20:$G$27))</f>
        <v>4000</v>
      </c>
      <c r="I20" s="17" t="s">
        <v>170</v>
      </c>
    </row>
    <row r="21" customFormat="false" ht="15" hidden="false" customHeight="false" outlineLevel="0" collapsed="false">
      <c r="A21" s="18"/>
      <c r="B21" s="18"/>
      <c r="C21" s="18"/>
      <c r="D21" s="18"/>
      <c r="E21" s="18"/>
      <c r="F21" s="18"/>
      <c r="G21" s="19"/>
      <c r="H21" s="13" t="str">
        <f aca="false">IF(A21="","",SUMIF($A$20:$A$27,A21,$G$20:$G$27))</f>
        <v/>
      </c>
      <c r="I21" s="18"/>
    </row>
    <row r="22" customFormat="false" ht="15" hidden="false" customHeight="false" outlineLevel="0" collapsed="false">
      <c r="A22" s="18"/>
      <c r="B22" s="18"/>
      <c r="C22" s="18"/>
      <c r="D22" s="18"/>
      <c r="E22" s="18"/>
      <c r="F22" s="18"/>
      <c r="G22" s="19"/>
      <c r="H22" s="13" t="str">
        <f aca="false">IF(A22="","",SUMIF($A$20:$A$27,A22,$G$20:$G$27))</f>
        <v/>
      </c>
      <c r="I22" s="18"/>
    </row>
    <row r="23" customFormat="false" ht="15" hidden="false" customHeight="false" outlineLevel="0" collapsed="false">
      <c r="A23" s="18"/>
      <c r="B23" s="18"/>
      <c r="C23" s="18"/>
      <c r="D23" s="18"/>
      <c r="E23" s="18"/>
      <c r="F23" s="18"/>
      <c r="G23" s="19"/>
      <c r="H23" s="13" t="str">
        <f aca="false">IF(A23="","",SUMIF($A$20:$A$27,A23,$G$20:$G$27))</f>
        <v/>
      </c>
      <c r="I23" s="18"/>
    </row>
    <row r="24" customFormat="false" ht="15" hidden="false" customHeight="false" outlineLevel="0" collapsed="false">
      <c r="A24" s="18"/>
      <c r="B24" s="18"/>
      <c r="C24" s="18"/>
      <c r="D24" s="18"/>
      <c r="E24" s="18"/>
      <c r="F24" s="18"/>
      <c r="G24" s="19"/>
      <c r="H24" s="13" t="str">
        <f aca="false">IF(A24="","",SUMIF($A$20:$A$27,A24,$G$20:$G$27))</f>
        <v/>
      </c>
      <c r="I24" s="18"/>
    </row>
    <row r="25" customFormat="false" ht="15" hidden="false" customHeight="false" outlineLevel="0" collapsed="false">
      <c r="A25" s="18"/>
      <c r="B25" s="18"/>
      <c r="C25" s="18"/>
      <c r="D25" s="18"/>
      <c r="E25" s="18"/>
      <c r="F25" s="18"/>
      <c r="G25" s="19"/>
      <c r="H25" s="13" t="str">
        <f aca="false">IF(A25="","",SUMIF($A$20:$A$27,A25,$G$20:$G$27))</f>
        <v/>
      </c>
      <c r="I25" s="18"/>
    </row>
    <row r="26" customFormat="false" ht="15" hidden="false" customHeight="false" outlineLevel="0" collapsed="false">
      <c r="A26" s="18"/>
      <c r="B26" s="18"/>
      <c r="C26" s="18"/>
      <c r="D26" s="18"/>
      <c r="E26" s="18"/>
      <c r="F26" s="18"/>
      <c r="G26" s="19"/>
      <c r="H26" s="13" t="str">
        <f aca="false">IF(A26="","",SUMIF($A$20:$A$27,A26,$G$20:$G$27))</f>
        <v/>
      </c>
      <c r="I26" s="18"/>
    </row>
    <row r="27" customFormat="false" ht="15" hidden="false" customHeight="false" outlineLevel="0" collapsed="false">
      <c r="A27" s="18"/>
      <c r="B27" s="18"/>
      <c r="C27" s="18"/>
      <c r="D27" s="18"/>
      <c r="E27" s="18"/>
      <c r="F27" s="18"/>
      <c r="G27" s="19"/>
      <c r="H27" s="13" t="str">
        <f aca="false">IF(A27="","",SUMIF($A$20:$A$27,A27,$G$20:$G$27))</f>
        <v/>
      </c>
      <c r="I27" s="18"/>
    </row>
    <row r="28" customFormat="false" ht="23.85" hidden="false" customHeight="false" outlineLevel="0" collapsed="false">
      <c r="A28" s="14" t="s">
        <v>171</v>
      </c>
      <c r="G28" s="15" t="n">
        <f aca="false">SUM(G20:G27)</f>
        <v>4000</v>
      </c>
    </row>
    <row r="29" customFormat="false" ht="15" hidden="false" customHeight="false" outlineLevel="0" collapsed="false">
      <c r="A29" s="11" t="s">
        <v>172</v>
      </c>
      <c r="G29" s="13" t="n">
        <f aca="false">SUMIF(I20:I27,"Oui",G20:G27)</f>
        <v>0</v>
      </c>
    </row>
    <row r="30" customFormat="false" ht="23.85" hidden="false" customHeight="false" outlineLevel="0" collapsed="false">
      <c r="A30" s="14" t="s">
        <v>173</v>
      </c>
      <c r="G30" s="15" t="n">
        <f aca="false">G28-G29</f>
        <v>4000</v>
      </c>
    </row>
    <row r="31" customFormat="false" ht="15" hidden="false" customHeight="false" outlineLevel="0" collapsed="false">
      <c r="A31" s="4" t="s">
        <v>174</v>
      </c>
    </row>
    <row r="33" customFormat="false" ht="15" hidden="false" customHeight="false" outlineLevel="0" collapsed="false">
      <c r="A33" s="10" t="s">
        <v>175</v>
      </c>
    </row>
    <row r="34" customFormat="false" ht="30" hidden="false" customHeight="true" outlineLevel="0" collapsed="false">
      <c r="A34" s="9" t="s">
        <v>176</v>
      </c>
      <c r="B34" s="9" t="s">
        <v>177</v>
      </c>
      <c r="C34" s="9"/>
      <c r="D34" s="9"/>
      <c r="E34" s="9"/>
      <c r="F34" s="9" t="s">
        <v>178</v>
      </c>
    </row>
    <row r="35" customFormat="false" ht="27.75" hidden="false" customHeight="true" outlineLevel="0" collapsed="false">
      <c r="A35" s="11" t="s">
        <v>179</v>
      </c>
      <c r="B35" s="17" t="s">
        <v>180</v>
      </c>
      <c r="C35" s="17"/>
      <c r="D35" s="17"/>
      <c r="E35" s="17"/>
      <c r="F35" s="18"/>
    </row>
    <row r="36" customFormat="false" ht="27.75" hidden="false" customHeight="true" outlineLevel="0" collapsed="false">
      <c r="A36" s="11" t="s">
        <v>181</v>
      </c>
      <c r="B36" s="18"/>
      <c r="C36" s="18"/>
      <c r="D36" s="18"/>
      <c r="E36" s="18"/>
      <c r="F36" s="18"/>
    </row>
    <row r="37" customFormat="false" ht="27.75" hidden="false" customHeight="true" outlineLevel="0" collapsed="false">
      <c r="A37" s="11" t="s">
        <v>182</v>
      </c>
      <c r="B37" s="18"/>
      <c r="C37" s="18"/>
      <c r="D37" s="18"/>
      <c r="E37" s="18"/>
      <c r="F37" s="18"/>
    </row>
    <row r="38" customFormat="false" ht="27.75" hidden="false" customHeight="true" outlineLevel="0" collapsed="false">
      <c r="A38" s="11" t="s">
        <v>183</v>
      </c>
      <c r="B38" s="18"/>
      <c r="C38" s="18"/>
      <c r="D38" s="18"/>
      <c r="E38" s="18"/>
      <c r="F38" s="18"/>
    </row>
    <row r="39" customFormat="false" ht="27.75" hidden="false" customHeight="true" outlineLevel="0" collapsed="false">
      <c r="A39" s="11" t="s">
        <v>184</v>
      </c>
      <c r="B39" s="18"/>
      <c r="C39" s="18"/>
      <c r="D39" s="18"/>
      <c r="E39" s="18"/>
      <c r="F39" s="18"/>
    </row>
    <row r="40" customFormat="false" ht="27.75" hidden="false" customHeight="true" outlineLevel="0" collapsed="false">
      <c r="A40" s="11" t="s">
        <v>185</v>
      </c>
      <c r="B40" s="18"/>
      <c r="C40" s="18"/>
      <c r="D40" s="18"/>
      <c r="E40" s="18"/>
      <c r="F40" s="18"/>
    </row>
    <row r="41" customFormat="false" ht="27.75" hidden="false" customHeight="true" outlineLevel="0" collapsed="false">
      <c r="A41" s="11" t="s">
        <v>186</v>
      </c>
      <c r="B41" s="18"/>
      <c r="C41" s="18"/>
      <c r="D41" s="18"/>
      <c r="E41" s="18"/>
      <c r="F41" s="18"/>
    </row>
    <row r="42" customFormat="false" ht="27.75" hidden="false" customHeight="true" outlineLevel="0" collapsed="false">
      <c r="A42" s="11" t="s">
        <v>187</v>
      </c>
      <c r="B42" s="18"/>
      <c r="C42" s="18"/>
      <c r="D42" s="18"/>
      <c r="E42" s="18"/>
      <c r="F42" s="18"/>
    </row>
    <row r="43" customFormat="false" ht="27.75" hidden="false" customHeight="true" outlineLevel="0" collapsed="false">
      <c r="A43" s="11" t="s">
        <v>188</v>
      </c>
      <c r="B43" s="18"/>
      <c r="C43" s="18"/>
      <c r="D43" s="18"/>
      <c r="E43" s="18"/>
      <c r="F43" s="18"/>
    </row>
    <row r="44" customFormat="false" ht="27.75" hidden="false" customHeight="true" outlineLevel="0" collapsed="false">
      <c r="A44" s="11" t="s">
        <v>189</v>
      </c>
      <c r="B44" s="18"/>
      <c r="C44" s="18"/>
      <c r="D44" s="18"/>
      <c r="E44" s="18"/>
      <c r="F44" s="18"/>
    </row>
    <row r="45" customFormat="false" ht="27.75" hidden="false" customHeight="true" outlineLevel="0" collapsed="false">
      <c r="A45" s="11" t="s">
        <v>190</v>
      </c>
      <c r="B45" s="18"/>
      <c r="C45" s="18"/>
      <c r="D45" s="18"/>
      <c r="E45" s="18"/>
      <c r="F45" s="18"/>
    </row>
    <row r="46" customFormat="false" ht="27.75" hidden="false" customHeight="true" outlineLevel="0" collapsed="false">
      <c r="A46" s="11" t="s">
        <v>191</v>
      </c>
      <c r="B46" s="18"/>
      <c r="C46" s="18"/>
      <c r="D46" s="18"/>
      <c r="E46" s="18"/>
      <c r="F46" s="18"/>
    </row>
    <row r="47" customFormat="false" ht="27.75" hidden="false" customHeight="true" outlineLevel="0" collapsed="false">
      <c r="A47" s="11" t="s">
        <v>192</v>
      </c>
      <c r="B47" s="18"/>
      <c r="C47" s="18"/>
      <c r="D47" s="18"/>
      <c r="E47" s="18"/>
      <c r="F47" s="18"/>
    </row>
    <row r="48" customFormat="false" ht="27.75" hidden="false" customHeight="true" outlineLevel="0" collapsed="false">
      <c r="A48" s="11" t="s">
        <v>193</v>
      </c>
      <c r="B48" s="18"/>
      <c r="C48" s="18"/>
      <c r="D48" s="18"/>
      <c r="E48" s="18"/>
      <c r="F48" s="18"/>
    </row>
    <row r="49" customFormat="false" ht="15" hidden="false" customHeight="false" outlineLevel="0" collapsed="false">
      <c r="A49" s="14" t="s">
        <v>194</v>
      </c>
      <c r="B49" s="14" t="n">
        <f aca="false">COUNTIF(B35:B48,"Non")+COUNTBLANK(B35:B48)</f>
        <v>13</v>
      </c>
    </row>
    <row r="52" customFormat="false" ht="15" hidden="false" customHeight="false" outlineLevel="0" collapsed="false">
      <c r="A52" s="7" t="s">
        <v>24</v>
      </c>
    </row>
    <row r="53" customFormat="false" ht="15" hidden="false" customHeight="false" outlineLevel="0" collapsed="false">
      <c r="A53" s="8" t="s">
        <v>25</v>
      </c>
    </row>
  </sheetData>
  <mergeCells count="14"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</mergeCells>
  <conditionalFormatting sqref="B35:B48">
    <cfRule type="expression" priority="2" aboveAverage="0" equalAverage="0" bottom="0" percent="0" rank="0" text="" dxfId="2">
      <formula>B35="Non"</formula>
    </cfRule>
  </conditionalFormatting>
  <dataValidations count="3">
    <dataValidation allowBlank="true" errorStyle="stop" operator="between" showDropDown="false" showErrorMessage="false" showInputMessage="false" sqref="E20:E27" type="list">
      <formula1>"Direct,Indirect"</formula1>
      <formula2>0</formula2>
    </dataValidation>
    <dataValidation allowBlank="true" errorStyle="stop" operator="between" showDropDown="false" showErrorMessage="false" showInputMessage="false" sqref="I20:I27" type="list">
      <formula1>"Oui,Non"</formula1>
      <formula2>0</formula2>
    </dataValidation>
    <dataValidation allowBlank="true" errorStyle="stop" operator="between" showDropDown="false" showErrorMessage="false" showInputMessage="false" sqref="B35:B48" type="list">
      <formula1>"Oui,Non,Sans objet"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E03 — monassocultuelle.com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3" min="2" style="0" width="16"/>
    <col collapsed="false" customWidth="true" hidden="false" outlineLevel="0" max="4" min="4" style="0" width="2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195</v>
      </c>
    </row>
    <row r="3" customFormat="false" ht="15" hidden="false" customHeight="false" outlineLevel="0" collapsed="false">
      <c r="A3" s="3" t="s">
        <v>196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9" t="s">
        <v>197</v>
      </c>
      <c r="B6" s="9" t="s">
        <v>198</v>
      </c>
      <c r="C6" s="9" t="s">
        <v>199</v>
      </c>
      <c r="D6" s="9" t="s">
        <v>200</v>
      </c>
    </row>
    <row r="7" customFormat="false" ht="15" hidden="false" customHeight="false" outlineLevel="0" collapsed="false">
      <c r="A7" s="11" t="s">
        <v>201</v>
      </c>
      <c r="B7" s="13" t="n">
        <f aca="false">Bilan!D23</f>
        <v>572000</v>
      </c>
      <c r="C7" s="13" t="n">
        <f aca="false">Bilan!D52</f>
        <v>572000</v>
      </c>
      <c r="D7" s="14" t="str">
        <f aca="false">IF(ABS(B7-C7)&lt;0.5,"OK","ÉCART")</f>
        <v>OK</v>
      </c>
    </row>
    <row r="8" customFormat="false" ht="15" hidden="false" customHeight="false" outlineLevel="0" collapsed="false">
      <c r="A8" s="11" t="s">
        <v>202</v>
      </c>
      <c r="B8" s="13" t="n">
        <f aca="false">Bilan!E23</f>
        <v>582500</v>
      </c>
      <c r="C8" s="13" t="n">
        <f aca="false">Bilan!E52</f>
        <v>582500</v>
      </c>
      <c r="D8" s="14" t="str">
        <f aca="false">IF(ABS(B8-C8)&lt;0.5,"OK","ÉCART")</f>
        <v>OK</v>
      </c>
    </row>
    <row r="9" customFormat="false" ht="15" hidden="false" customHeight="false" outlineLevel="0" collapsed="false">
      <c r="A9" s="11" t="s">
        <v>203</v>
      </c>
      <c r="B9" s="13" t="n">
        <f aca="false">'Compte de résultat'!B53</f>
        <v>7500</v>
      </c>
      <c r="C9" s="13" t="n">
        <f aca="false">Bilan!D32</f>
        <v>7500</v>
      </c>
      <c r="D9" s="14" t="str">
        <f aca="false">IF(ABS(B9-C9)&lt;0.5,"OK","ÉCART")</f>
        <v>OK</v>
      </c>
    </row>
    <row r="10" customFormat="false" ht="15" hidden="false" customHeight="false" outlineLevel="0" collapsed="false">
      <c r="A10" s="11" t="s">
        <v>204</v>
      </c>
      <c r="B10" s="13" t="n">
        <f aca="false">'Compte de résultat'!C53</f>
        <v>2300</v>
      </c>
      <c r="C10" s="13" t="n">
        <f aca="false">Bilan!E32</f>
        <v>2300</v>
      </c>
      <c r="D10" s="14" t="str">
        <f aca="false">IF(ABS(B10-C10)&lt;0.5,"OK","ÉCART")</f>
        <v>OK</v>
      </c>
    </row>
    <row r="11" customFormat="false" ht="15" hidden="false" customHeight="false" outlineLevel="0" collapsed="false">
      <c r="A11" s="11" t="s">
        <v>205</v>
      </c>
      <c r="B11" s="13" t="n">
        <f aca="false">Bilan!D38</f>
        <v>25000</v>
      </c>
      <c r="C11" s="13" t="n">
        <f aca="false">Annexe!E16</f>
        <v>25000</v>
      </c>
      <c r="D11" s="14" t="str">
        <f aca="false">IF(ABS(B11-C11)&lt;0.5,"OK","ÉCART")</f>
        <v>OK</v>
      </c>
    </row>
    <row r="12" customFormat="false" ht="15" hidden="false" customHeight="false" outlineLevel="0" collapsed="false">
      <c r="A12" s="11" t="s">
        <v>206</v>
      </c>
      <c r="B12" s="13" t="n">
        <f aca="false">Bilan!E38</f>
        <v>15000</v>
      </c>
      <c r="C12" s="13" t="n">
        <f aca="false">Annexe!B16</f>
        <v>15000</v>
      </c>
      <c r="D12" s="14" t="str">
        <f aca="false">IF(ABS(B12-C12)&lt;0.5,"OK","ÉCART")</f>
        <v>OK</v>
      </c>
    </row>
    <row r="13" customFormat="false" ht="15" hidden="false" customHeight="false" outlineLevel="0" collapsed="false">
      <c r="A13" s="11" t="s">
        <v>207</v>
      </c>
      <c r="B13" s="13" t="n">
        <f aca="false">'Compte de résultat'!B29</f>
        <v>25000</v>
      </c>
      <c r="C13" s="13" t="n">
        <f aca="false">Annexe!C16</f>
        <v>25000</v>
      </c>
      <c r="D13" s="14" t="str">
        <f aca="false">IF(ABS(B13-C13)&lt;0.5,"OK","ÉCART")</f>
        <v>OK</v>
      </c>
    </row>
    <row r="14" customFormat="false" ht="15" hidden="false" customHeight="false" outlineLevel="0" collapsed="false">
      <c r="A14" s="11" t="s">
        <v>208</v>
      </c>
      <c r="B14" s="13" t="n">
        <f aca="false">'Compte de résultat'!B17</f>
        <v>15000</v>
      </c>
      <c r="C14" s="13" t="n">
        <f aca="false">Annexe!D16</f>
        <v>15000</v>
      </c>
      <c r="D14" s="14" t="str">
        <f aca="false">IF(ABS(B14-C14)&lt;0.5,"OK","ÉCART")</f>
        <v>OK</v>
      </c>
    </row>
    <row r="15" customFormat="false" ht="15" hidden="false" customHeight="false" outlineLevel="0" collapsed="false">
      <c r="A15" s="11" t="s">
        <v>209</v>
      </c>
      <c r="B15" s="13" t="n">
        <f aca="false">'Compte de résultat'!B59</f>
        <v>54000</v>
      </c>
      <c r="C15" s="13" t="n">
        <f aca="false">'Compte de résultat'!B64</f>
        <v>54000</v>
      </c>
      <c r="D15" s="14" t="str">
        <f aca="false">IF(ABS(B15-C15)&lt;0.5,"OK","ÉCART")</f>
        <v>OK</v>
      </c>
    </row>
    <row r="16" customFormat="false" ht="15" hidden="false" customHeight="false" outlineLevel="0" collapsed="false">
      <c r="A16" s="11" t="s">
        <v>210</v>
      </c>
      <c r="B16" s="13" t="n">
        <f aca="false">'Compte de résultat'!C59</f>
        <v>51000</v>
      </c>
      <c r="C16" s="13" t="n">
        <f aca="false">'Compte de résultat'!C64</f>
        <v>51000</v>
      </c>
      <c r="D16" s="14" t="str">
        <f aca="false">IF(ABS(B16-C16)&lt;0.5,"OK","ÉCART")</f>
        <v>OK</v>
      </c>
    </row>
    <row r="17" customFormat="false" ht="15" hidden="false" customHeight="false" outlineLevel="0" collapsed="false">
      <c r="A17" s="16" t="s">
        <v>211</v>
      </c>
      <c r="D17" s="16" t="str">
        <f aca="false">IF(COUNTIF(D7:D16,"ÉCART")=0,"Comptes cohérents",COUNTIF(D7:D16,"ÉCART")&amp;" écart(s) à corriger")</f>
        <v>Comptes cohérents</v>
      </c>
    </row>
    <row r="20" customFormat="false" ht="15" hidden="false" customHeight="false" outlineLevel="0" collapsed="false">
      <c r="A20" s="16" t="s">
        <v>212</v>
      </c>
    </row>
    <row r="21" customFormat="false" ht="30" hidden="false" customHeight="true" outlineLevel="0" collapsed="false">
      <c r="A21" s="9" t="s">
        <v>213</v>
      </c>
      <c r="B21" s="9" t="s">
        <v>214</v>
      </c>
      <c r="C21" s="9" t="s">
        <v>215</v>
      </c>
      <c r="D21" s="9" t="s">
        <v>216</v>
      </c>
    </row>
    <row r="22" customFormat="false" ht="45" hidden="false" customHeight="true" outlineLevel="0" collapsed="false">
      <c r="A22" s="11" t="s">
        <v>217</v>
      </c>
      <c r="B22" s="12" t="n">
        <v>178000</v>
      </c>
      <c r="C22" s="13" t="n">
        <v>153000</v>
      </c>
      <c r="D22" s="11" t="str">
        <f aca="false">IF(B22&gt;C22,"Certification ; publication des comptes et du rapport du commissaire aux comptes sur le site de la DILA dans les 3 mois de l’approbation","Sous le seuil")</f>
        <v>Certification ; publication des comptes et du rapport du commissaire aux comptes sur le site de la DILA dans les 3 mois de l’approbation</v>
      </c>
    </row>
    <row r="23" customFormat="false" ht="45" hidden="false" customHeight="true" outlineLevel="0" collapsed="false">
      <c r="A23" s="11" t="s">
        <v>218</v>
      </c>
      <c r="B23" s="13" t="n">
        <f aca="false">Annexe!G28</f>
        <v>4000</v>
      </c>
      <c r="C23" s="13" t="n">
        <v>50000</v>
      </c>
      <c r="D23" s="11" t="str">
        <f aca="false">IF(B23&gt;C23,"Certification par un commissaire aux comptes","Sous le seuil")</f>
        <v>Sous le seuil</v>
      </c>
    </row>
    <row r="24" customFormat="false" ht="45" hidden="false" customHeight="true" outlineLevel="0" collapsed="false">
      <c r="A24" s="11" t="s">
        <v>219</v>
      </c>
      <c r="B24" s="13" t="n">
        <f aca="false">Annexe!G30</f>
        <v>4000</v>
      </c>
      <c r="C24" s="13" t="n">
        <v>15300</v>
      </c>
      <c r="D24" s="11" t="str">
        <f aca="false">IF(B24&gt;C24,"Déclaration au ministre de l’Intérieur (téléservice) dans les trois mois du dépassement","Sous le seuil")</f>
        <v>Sous le seuil</v>
      </c>
    </row>
    <row r="26" customFormat="false" ht="15" hidden="false" customHeight="false" outlineLevel="0" collapsed="false">
      <c r="A26" s="4" t="s">
        <v>220</v>
      </c>
    </row>
    <row r="28" customFormat="false" ht="15" hidden="false" customHeight="false" outlineLevel="0" collapsed="false">
      <c r="A28" s="7" t="s">
        <v>24</v>
      </c>
    </row>
    <row r="29" customFormat="false" ht="15" hidden="false" customHeight="false" outlineLevel="0" collapsed="false">
      <c r="A29" s="8" t="s">
        <v>25</v>
      </c>
    </row>
  </sheetData>
  <conditionalFormatting sqref="D7:D16">
    <cfRule type="expression" priority="2" aboveAverage="0" equalAverage="0" bottom="0" percent="0" rank="0" text="" dxfId="0">
      <formula>D7="ÉCART"</formula>
    </cfRule>
    <cfRule type="expression" priority="3" aboveAverage="0" equalAverage="0" bottom="0" percent="0" rank="0" text="" dxfId="1">
      <formula>D7="OK"</formula>
    </cfRule>
  </conditionalFormatting>
  <printOptions headings="false" gridLines="false" gridLinesSet="true" horizontalCentered="false" verticalCentered="false"/>
  <pageMargins left="0.75" right="0.75" top="1" bottom="1" header="0.511811023622047" footer="0.5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E03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2026-09-28T16:28:02Z</dcterms:created>
  <dc:creator>openpyxl</dc:creator>
  <dc:description/>
  <dc:language>en-US</dc:language>
  <cp:lastModifiedBy/>
  <dcterms:modified xsi:type="dcterms:W3CDTF">2026-09-28T16:28:02Z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