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Check-list" sheetId="1" state="visible" r:id="rId3"/>
    <sheet name="Inventaire d’ouverture" sheetId="2" state="visible" r:id="rId4"/>
    <sheet name="Mode d’emploi" sheetId="3" state="visible" r:id="rId5"/>
  </sheets>
  <definedNames>
    <definedName function="false" hidden="false" localSheetId="0" name="_xlnm.Print_Titles" vbProcedure="false">'Check-list'!$20:$20</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<sst xmlns="http://schemas.openxmlformats.org/spreadsheetml/2006/main" count="351" uniqueCount="212">
  <si>
    <t xml:space="preserve">OUTIL E02 · MON ASSO CULTUELLE</t>
  </si>
  <si>
    <t xml:space="preserve">Check-list de passage à la comptabilité en partie double</t>
  </si>
  <si>
    <t xml:space="preserve">Association cultuelle (loi de 1905) : du cahier de recettes et dépenses aux comptes annuels, en 7 étapes.</t>
  </si>
  <si>
    <t xml:space="preserve">Légende : cellules jaunes = à remplir ; cellules blanches = calcul automatique ; ligne en gris italique = exemple à effacer.</t>
  </si>
  <si>
    <t xml:space="preserve">Association</t>
  </si>
  <si>
    <t xml:space="preserve">[Nom de l’association]</t>
  </si>
  <si>
    <t xml:space="preserve">Date du bilan d’ouverture</t>
  </si>
  <si>
    <t xml:space="preserve">Synthèse de l’avancement</t>
  </si>
  <si>
    <t xml:space="preserve">N°</t>
  </si>
  <si>
    <t xml:space="preserve">Étape</t>
  </si>
  <si>
    <t xml:space="preserve">Points</t>
  </si>
  <si>
    <t xml:space="preserve">Sans objet</t>
  </si>
  <si>
    <t xml:space="preserve">Faits</t>
  </si>
  <si>
    <t xml:space="preserve">En cours</t>
  </si>
  <si>
    <t xml:space="preserve">Avancement (hors « Sans objet »)</t>
  </si>
  <si>
    <t xml:space="preserve">1. Décider et s’organiser</t>
  </si>
  <si>
    <t xml:space="preserve">2. Recenser le patrimoine au 1er janvier</t>
  </si>
  <si>
    <t xml:space="preserve">3. Établir le bilan d’ouverture</t>
  </si>
  <si>
    <t xml:space="preserve">4. Paramétrer le logiciel</t>
  </si>
  <si>
    <t xml:space="preserve">5. Tenir la comptabilité au quotidien</t>
  </si>
  <si>
    <t xml:space="preserve">6. Clôturer l’exercice</t>
  </si>
  <si>
    <t xml:space="preserve">7. Faire approuver et conserver</t>
  </si>
  <si>
    <t xml:space="preserve">Total</t>
  </si>
  <si>
    <t xml:space="preserve">Où en êtes-vous ?</t>
  </si>
  <si>
    <t xml:space="preserve">Point à vérifier</t>
  </si>
  <si>
    <t xml:space="preserve">Référence</t>
  </si>
  <si>
    <t xml:space="preserve">Statut</t>
  </si>
  <si>
    <t xml:space="preserve">Responsable</t>
  </si>
  <si>
    <t xml:space="preserve">Échéance</t>
  </si>
  <si>
    <t xml:space="preserve">Commentaire</t>
  </si>
  <si>
    <t xml:space="preserve">L’organe prévu par les statuts décide le passage à la comptabilité en partie double et fixe la date du bilan d’ouverture (en principe le 1er janvier de l’exercice).</t>
  </si>
  <si>
    <t xml:space="preserve">Loi 1905, art. 21 (mod. loi n° 2018-727, art. 47, et loi n° 2021-1109)</t>
  </si>
  <si>
    <t xml:space="preserve">Fait</t>
  </si>
  <si>
    <t xml:space="preserve">Conseil (exemple)</t>
  </si>
  <si>
    <t xml:space="preserve">Exemple : décision du conseil du 15/11/2026</t>
  </si>
  <si>
    <t xml:space="preserve">Un logiciel de comptabilité est choisi : plan de comptes du règlement ANC 2018-06, partie double, écritures validées figées (intangibles), pièces rattachées, rapprochement bancaire, export des données.</t>
  </si>
  <si>
    <t xml:space="preserve">Règlement ANC 2018-06 ; conseil de praticien</t>
  </si>
  <si>
    <t xml:space="preserve">Trésorier (exemple)</t>
  </si>
  <si>
    <t xml:space="preserve">Le logiciel intègre les modèles en vigueur depuis 2025 : plus de « transferts de charges », cessions d’immobilisations en 652 / 757, charges à payer et produits à recevoir divers en 468 / 467.</t>
  </si>
  <si>
    <t xml:space="preserve">Règlement ANC 2023-03</t>
  </si>
  <si>
    <t xml:space="preserve">À faire</t>
  </si>
  <si>
    <t xml:space="preserve">Les rôles sont écrits : le trésorier tient la comptabilité, l’organe prévu par les statuts arrête les comptes, l’assemblée générale approuve la gestion financière.</t>
  </si>
  <si>
    <t xml:space="preserve">Loi 1905, art. 19, al. 3 ; statuts</t>
  </si>
  <si>
    <t xml:space="preserve">L’accompagnement est décidé : expert-comptable spécialisé pour le bilan d’ouverture et la première clôture.</t>
  </si>
  <si>
    <t xml:space="preserve">Bonne pratique</t>
  </si>
  <si>
    <t xml:space="preserve">L’obligation de certification est vérifiée : ressources étrangères &gt; 50 000 € sur l’exercice, ou dons ouvrant droit à réduction d’impôt &gt; 153 000 € par an.</t>
  </si>
  <si>
    <t xml:space="preserve">Décret du 16 mars 1906, art. 38 ; loi n° 87-571, art. 4-1</t>
  </si>
  <si>
    <t xml:space="preserve">Comptes courants : solde de chaque compte bancaire au 1er janvier, justifié par le relevé.</t>
  </si>
  <si>
    <t xml:space="preserve">Onglet « Inventaire d’ouverture »</t>
  </si>
  <si>
    <t xml:space="preserve">Livrets et placements : chaque livret, compte à terme ou placement, avec l’attestation de solde de la banque.</t>
  </si>
  <si>
    <t xml:space="preserve">Espèces en caisse : comptage au 1er janvier, procès-verbal signé par deux personnes.</t>
  </si>
  <si>
    <t xml:space="preserve">Immeubles : lieu de culte, logement, terrain, avec acte d’acquisition, prix, date et travaux importants.</t>
  </si>
  <si>
    <t xml:space="preserve">Décret du 16 mars 1906, art. 43 (état inventorié)</t>
  </si>
  <si>
    <t xml:space="preserve">Autres immobilisations : chauffage, sonorisation, mobilier, véhicule, informatique, avec factures et date de mise en service.</t>
  </si>
  <si>
    <t xml:space="preserve">Décret du 16 mars 1906, art. 43</t>
  </si>
  <si>
    <t xml:space="preserve">Emprunts : capital restant dû au 1er janvier, selon le tableau d’amortissement de la banque.</t>
  </si>
  <si>
    <t xml:space="preserve">Tableau d’amortissement</t>
  </si>
  <si>
    <t xml:space="preserve">Dettes fournisseurs : factures de l’année précédente non encore payées.</t>
  </si>
  <si>
    <t xml:space="preserve">Pièces des premières semaines</t>
  </si>
  <si>
    <t xml:space="preserve">Dettes sociales et fiscales : salaires, cotisations (Urssaf, Cavimac, retraite), prélèvement à la source, impôts dus.</t>
  </si>
  <si>
    <t xml:space="preserve">Bordereaux, déclarations</t>
  </si>
  <si>
    <t xml:space="preserve">Créances : sommes dues à l’association (participations aux frais, remboursements attendus…).</t>
  </si>
  <si>
    <t xml:space="preserve">Dons affectés par les donateurs à un projet défini, reçus mais non encore utilisés : à inscrire en fonds dédiés.</t>
  </si>
  <si>
    <t xml:space="preserve">Règlement ANC 2018-06, art. 132-1 à 132-3</t>
  </si>
  <si>
    <t xml:space="preserve">Dépôts et cautionnements versés ou reçus (dépôt de garantie d’un bail, caution).</t>
  </si>
  <si>
    <t xml:space="preserve">Baux, contrats</t>
  </si>
  <si>
    <t xml:space="preserve">Condition d’usage du compte 1021 « Première situation nette établie » vérifiée : il ne sert qu’une fois, lors du passage de la partie simple à la partie double. Une association cultuelle créée après 2018 ne l’utilise pas : elle tient la partie double dès sa création.</t>
  </si>
  <si>
    <t xml:space="preserve">Règlement ANC 2018-06, art. 331-2</t>
  </si>
  <si>
    <t xml:space="preserve">Méthode d’évaluation des immobilisations choisie : valeur nette comptable reconstituée (valeur brute moins amortissements cumulés) ou « valeur en l’état ».</t>
  </si>
  <si>
    <t xml:space="preserve">CNCC, EC 2025-31 ; PCG, art. 214-6 et 832-21</t>
  </si>
  <si>
    <t xml:space="preserve">Méthode validée par un professionnel, surtout pour un lieu de culte acquis il y a longtemps (effets durables sur les comptes).</t>
  </si>
  <si>
    <t xml:space="preserve">Actifs et passifs d’ouverture enregistrés en contrepartie du compte 1021, directement en fonds propres, sans passer par le compte de résultat.</t>
  </si>
  <si>
    <t xml:space="preserve">Chaque montant du bilan d’ouverture est justifié (relevés, procès-verbal de caisse, actes, tableau d’emprunt, factures) et le dossier est conservé.</t>
  </si>
  <si>
    <t xml:space="preserve">L’annexe des premiers comptes décrit les modalités d’établissement du bilan d’ouverture ; pas de comparatif la première année, sauf disposition statutaire particulière.</t>
  </si>
  <si>
    <t xml:space="preserve">CNCC, EC 2025-31</t>
  </si>
  <si>
    <t xml:space="preserve">Plan de comptes des associations (règlement ANC 2018-06, plan CNOEC applicable depuis 2025) installé et subdivisé pour les opérations du culte.</t>
  </si>
  <si>
    <t xml:space="preserve">Règlement ANC 2018-06, art. 320-1</t>
  </si>
  <si>
    <t xml:space="preserve">Dons : 75411 « Dons manuels » (offrandes, quêtes, dons des fidèles), 75412 abandons de frais, 7542 mécénat, 7543 legs et donations.</t>
  </si>
  <si>
    <t xml:space="preserve">Plan de comptes des associations</t>
  </si>
  <si>
    <t xml:space="preserve">Casuels (mariages, obsèques) : sous-compte de 758.</t>
  </si>
  <si>
    <t xml:space="preserve">CNCC, EC 2021-38</t>
  </si>
  <si>
    <t xml:space="preserve">Participations aux frais et produits des activités annexes : 708 — jamais 706 (prestations de services).</t>
  </si>
  <si>
    <t xml:space="preserve">Fonds dédiés : 196 (passif), 6896 (report), 7896 (reprise).</t>
  </si>
  <si>
    <t xml:space="preserve">Comptes de régularisation : 408 (factures non parvenues), 486 / 487 (charges et produits constatés d’avance), 467 / 468 (produits à recevoir et charges à payer divers).</t>
  </si>
  <si>
    <t xml:space="preserve">Ministre du culte : 6414 (indemnité brute), 6458 (cotisations Cavimac).</t>
  </si>
  <si>
    <t xml:space="preserve">Journaux créés : banque (un par compte), caisse, achats, opérations diverses, à-nouveaux.</t>
  </si>
  <si>
    <t xml:space="preserve">Soldes d’ouverture importés ; contrôles : total débit = total crédit, banques et caisse égales aux relevés et au procès-verbal.</t>
  </si>
  <si>
    <t xml:space="preserve">Chaque opération est appuyée d’une pièce (facture, relevé, bordereau de collecte), numérotée et rattachée dans le logiciel.</t>
  </si>
  <si>
    <t xml:space="preserve">Offrandes et quêtes : bordereau de comptage signé par deux personnes, dépôt rapide en banque.</t>
  </si>
  <si>
    <t xml:space="preserve">Contrôle interne</t>
  </si>
  <si>
    <t xml:space="preserve">Saisie régulière (au moins chaque mois) et validation des écritures, qui deviennent intangibles.</t>
  </si>
  <si>
    <t xml:space="preserve">Conseil de praticien</t>
  </si>
  <si>
    <t xml:space="preserve">Rapprochement bancaire mensuel de chaque compte.</t>
  </si>
  <si>
    <t xml:space="preserve">Caisse comptée régulièrement et rapprochée du solde comptable (jamais de solde négatif).</t>
  </si>
  <si>
    <t xml:space="preserve">Dons affectés identifiés dès l’encaissement (projet, montant) pour le suivi des fonds dédiés.</t>
  </si>
  <si>
    <t xml:space="preserve">Règlement ANC 2018-06, art. 132-1</t>
  </si>
  <si>
    <t xml:space="preserve">Exemples d’écritures de fin d’année, liste non exhaustive : toutes les opérations propres à l’association sont recensées.</t>
  </si>
  <si>
    <t xml:space="preserve">Article « Passer du cahier de trésorerie à la comptabilité d’engagement »</t>
  </si>
  <si>
    <t xml:space="preserve">Charges à payer : factures de décembre reçues en janvier, honoraires de clôture, cotisations du dernier trimestre (pièces des premières semaines examinées).</t>
  </si>
  <si>
    <t xml:space="preserve">Débit 6… / Crédit 408 ou 468</t>
  </si>
  <si>
    <t xml:space="preserve">Produits à recevoir : sommes dues à l’association pour l’exercice, chèque reçu avant la clôture et remis en banque après.</t>
  </si>
  <si>
    <t xml:space="preserve">Débit 467 / Crédit 7…</t>
  </si>
  <si>
    <t xml:space="preserve">Charges constatées d’avance : assurance, loyer payés d’avance pour l’exercice suivant, au prorata du temps.</t>
  </si>
  <si>
    <t xml:space="preserve">Débit 486 / Crédit 6…</t>
  </si>
  <si>
    <t xml:space="preserve">Produits constatés d’avance : participations encaissées pour une activité de l’exercice suivant.</t>
  </si>
  <si>
    <t xml:space="preserve">Débit 708 / Crédit 487</t>
  </si>
  <si>
    <t xml:space="preserve">Amortissements des immobilisations, au prorata de la durée d’utilisation.</t>
  </si>
  <si>
    <t xml:space="preserve">Débit 6811 / Crédit 28…</t>
  </si>
  <si>
    <t xml:space="preserve">Fonds dédiés : report de la partie non utilisée des dons affectés, reprise des sommes utilisées dans l’exercice.</t>
  </si>
  <si>
    <t xml:space="preserve">Débit 6896 / Crédit 196 ; Débit 196 / Crédit 7896</t>
  </si>
  <si>
    <t xml:space="preserve">Offrandes en caisse au 31 décembre comptées et rattachées à l’exercice.</t>
  </si>
  <si>
    <t xml:space="preserve">CNOEC-CNCC 2024, fiche 3-4</t>
  </si>
  <si>
    <t xml:space="preserve">État séparé des avantages et ressources provenant de l’étranger établi pour l’annexe.</t>
  </si>
  <si>
    <t xml:space="preserve">Loi 1905, art. 21 ; règlement ANC 2018-06, art. 434-1 à 434-3</t>
  </si>
  <si>
    <t xml:space="preserve">Extourne, au début de l’exercice suivant, des charges à payer, produits à recevoir et charges ou produits constatés d’avance (pas des amortissements ni des fonds dédiés).</t>
  </si>
  <si>
    <t xml:space="preserve">Comptes annuels établis : bilan, compte de résultat, annexe, selon le règlement ANC 2018-06.</t>
  </si>
  <si>
    <t xml:space="preserve">Loi 1905, art. 21, al. 1</t>
  </si>
  <si>
    <t xml:space="preserve">Comptes arrêtés par l’organe désigné par les statuts.</t>
  </si>
  <si>
    <t xml:space="preserve">Statuts</t>
  </si>
  <si>
    <t xml:space="preserve">Gestion financière approuvée par l’assemblée générale ; procès-verbal signé.</t>
  </si>
  <si>
    <t xml:space="preserve">Loi 1905, art. 19, al. 3</t>
  </si>
  <si>
    <t xml:space="preserve">État inventorié des biens meubles et immeubles dressé, au plus tard avant la fin du premier semestre de l’année suivante ; liste des lieux de culte à jour.</t>
  </si>
  <si>
    <t xml:space="preserve">Décret du 16 mars 1906, art. 43 et 44 ; loi 1905, art. 21, al. 2</t>
  </si>
  <si>
    <t xml:space="preserve">Conservation : comptes et états inventoriés des cinq dernières années avec pièces, registres et documents de comptabilité ; pièces relatives aux dons six ans. En pratique : six exercices plus l’exercice en cours.</t>
  </si>
  <si>
    <t xml:space="preserve">Décret du 16 mars 1906, art. 44 et 45 ; LPF, art. L. 102 E et L. 14 A</t>
  </si>
  <si>
    <t xml:space="preserve">Comptes des trois derniers exercices clos disponibles pour la déclaration de qualité cultuelle.</t>
  </si>
  <si>
    <t xml:space="preserve">Décret du 16 mars 1906, art. 32-1, 4°</t>
  </si>
  <si>
    <t xml:space="preserve">Outil fourni à titre indicatif, à adapter à votre situation. Ne constitue pas une consultation individualisée. Textes vérifiés le 28 septembre 2026.</t>
  </si>
  <si>
    <t xml:space="preserve">Samuel PETE — Mon Asso Cultuelle — E02 Check-list de passage à la comptabilité en partie double — version 2026-09 — monassocultuelle.com</t>
  </si>
  <si>
    <t xml:space="preserve">Inventaire d’ouverture au 1er janvier</t>
  </si>
  <si>
    <t xml:space="preserve">Recensez tout ce que l’association possède et tout ce qu’elle doit, pour établir un bilan d’ouverture complet.</t>
  </si>
  <si>
    <t xml:space="preserve">Poste</t>
  </si>
  <si>
    <t xml:space="preserve">Détail</t>
  </si>
  <si>
    <t xml:space="preserve">Compte (indicatif)</t>
  </si>
  <si>
    <t xml:space="preserve">Montant au 1er janvier (€)</t>
  </si>
  <si>
    <t xml:space="preserve">Justificatif</t>
  </si>
  <si>
    <t xml:space="preserve">ACTIF — ce que l’association possède</t>
  </si>
  <si>
    <t xml:space="preserve">Comptes courants</t>
  </si>
  <si>
    <t xml:space="preserve">Compte courant (exemple)</t>
  </si>
  <si>
    <t xml:space="preserve">512</t>
  </si>
  <si>
    <t xml:space="preserve">Relevé au 31/12</t>
  </si>
  <si>
    <t xml:space="preserve">Livrets et placements</t>
  </si>
  <si>
    <t xml:space="preserve">Livret A (exemple)</t>
  </si>
  <si>
    <t xml:space="preserve">5081 / 512…</t>
  </si>
  <si>
    <t xml:space="preserve">Attestation de solde</t>
  </si>
  <si>
    <t xml:space="preserve">Espèces en caisse</t>
  </si>
  <si>
    <t xml:space="preserve">Caisse des offrandes (exemple)</t>
  </si>
  <si>
    <t xml:space="preserve">53</t>
  </si>
  <si>
    <t xml:space="preserve">Procès-verbal de comptage</t>
  </si>
  <si>
    <t xml:space="preserve">Immeubles</t>
  </si>
  <si>
    <t xml:space="preserve">Lieu de culte (exemple)</t>
  </si>
  <si>
    <t xml:space="preserve">211 / 213</t>
  </si>
  <si>
    <t xml:space="preserve">Acte d’acquisition, travaux</t>
  </si>
  <si>
    <t xml:space="preserve">Autres immobilisations</t>
  </si>
  <si>
    <t xml:space="preserve">Chauffage, sonorisation, mobilier (exemple)</t>
  </si>
  <si>
    <t xml:space="preserve">215 / 218</t>
  </si>
  <si>
    <t xml:space="preserve">Factures</t>
  </si>
  <si>
    <t xml:space="preserve">Créances</t>
  </si>
  <si>
    <t xml:space="preserve">Participation aux frais due (exemple)</t>
  </si>
  <si>
    <t xml:space="preserve">467</t>
  </si>
  <si>
    <t xml:space="preserve">Convention, relevé</t>
  </si>
  <si>
    <t xml:space="preserve">Autres</t>
  </si>
  <si>
    <t xml:space="preserve">Dépôt de garantie versé (exemple)</t>
  </si>
  <si>
    <t xml:space="preserve">275 / 486…</t>
  </si>
  <si>
    <t xml:space="preserve">Bail</t>
  </si>
  <si>
    <t xml:space="preserve">Autres (à préciser)</t>
  </si>
  <si>
    <t xml:space="preserve">Total actif</t>
  </si>
  <si>
    <t xml:space="preserve">PASSIF — ce que l’association doit</t>
  </si>
  <si>
    <t xml:space="preserve">Emprunt : capital restant dû</t>
  </si>
  <si>
    <t xml:space="preserve">Prêt immobilier (exemple)</t>
  </si>
  <si>
    <t xml:space="preserve">164</t>
  </si>
  <si>
    <t xml:space="preserve">Dettes fournisseurs</t>
  </si>
  <si>
    <t xml:space="preserve">Factures de décembre non payées (exemple)</t>
  </si>
  <si>
    <t xml:space="preserve">401 / 408</t>
  </si>
  <si>
    <t xml:space="preserve">Dettes sociales et fiscales</t>
  </si>
  <si>
    <t xml:space="preserve">Cotisations du 4e trimestre (exemple)</t>
  </si>
  <si>
    <t xml:space="preserve">43 / 44</t>
  </si>
  <si>
    <t xml:space="preserve">Bordereaux</t>
  </si>
  <si>
    <t xml:space="preserve">Autres dettes</t>
  </si>
  <si>
    <t xml:space="preserve">Caution reçue (exemple)</t>
  </si>
  <si>
    <t xml:space="preserve">165 / 468…</t>
  </si>
  <si>
    <t xml:space="preserve">Contrat</t>
  </si>
  <si>
    <t xml:space="preserve">Total des dettes</t>
  </si>
  <si>
    <t xml:space="preserve">FONDS DÉDIÉS — dons affectés à un projet, reçus mais non utilisés</t>
  </si>
  <si>
    <t xml:space="preserve">Fonds dédiés</t>
  </si>
  <si>
    <t xml:space="preserve">Dons affectés à la toiture non utilisés (exemple)</t>
  </si>
  <si>
    <t xml:space="preserve">196</t>
  </si>
  <si>
    <t xml:space="preserve">Appel aux dons, suivi du projet</t>
  </si>
  <si>
    <t xml:space="preserve">Fonds dédiés (à préciser)</t>
  </si>
  <si>
    <t xml:space="preserve">Total des fonds dédiés</t>
  </si>
  <si>
    <t xml:space="preserve">Calcul de la première situation nette</t>
  </si>
  <si>
    <t xml:space="preserve">Moins : total des dettes</t>
  </si>
  <si>
    <t xml:space="preserve">Moins : fonds dédiés</t>
  </si>
  <si>
    <t xml:space="preserve">Première situation nette (compte 1021)</t>
  </si>
  <si>
    <t xml:space="preserve">Contrôle</t>
  </si>
  <si>
    <t xml:space="preserve">L’association passe-t-elle pour la première fois d’une comptabilité en partie simple (cahier de recettes et dépenses) à la partie double ?</t>
  </si>
  <si>
    <t xml:space="preserve">Oui</t>
  </si>
  <si>
    <t xml:space="preserve">Traitement de la contrepartie</t>
  </si>
  <si>
    <t xml:space="preserve">Rappel : le compte 1021 (règlement ANC 2018-06, art. 331-2) ne sert qu’une fois, lors du passage de la partie simple à la partie double. Une association cultuelle créée après 2018 ne l’utilise pas : elle tient une comptabilité en partie double dès sa création. Immobilisations : valeur nette comptable reconstituée ou « valeur en l’état » (CNCC, EC 2025-31) ; décrivez la méthode dans l’annexe et conservez les justificatifs.</t>
  </si>
  <si>
    <t xml:space="preserve">Mode d’emploi</t>
  </si>
  <si>
    <t xml:space="preserve">Passer du cahier de recettes et dépenses à une comptabilité en partie double, tenue dans un logiciel de comptabilité.</t>
  </si>
  <si>
    <t xml:space="preserve">Pourquoi cet outil</t>
  </si>
  <si>
    <t xml:space="preserve">Depuis la loi du 10 août 2018 (dite « ESSOC »), toute association cultuelle doit établir des comptes annuels : bilan, compte de résultat et annexe, selon le règlement ANC n° 2018-06 (loi de 1905, art. 21). Ces comptes supposent une comptabilité en partie double et d’engagement. Cet outil organise le passage ; la comptabilité elle-même se tient dans un logiciel de comptabilité, qui fige les écritures validées.</t>
  </si>
  <si>
    <t xml:space="preserve">1. Onglet « Check-list »</t>
  </si>
  <si>
    <t xml:space="preserve">Les 54 points sont regroupés en 7 étapes, de la décision au classement des comptes approuvés. Pour chacun, choisissez un statut (À faire, En cours, Fait, Sans objet), un responsable et une échéance. La synthèse en tête calcule, pour chaque étape et au total, le nombre de points, les points faits et le pourcentage d’avancement (les points « Sans objet » sont exclus du calcul).</t>
  </si>
  <si>
    <t xml:space="preserve">2. Onglet « Inventaire d’ouverture »</t>
  </si>
  <si>
    <t xml:space="preserve">Recensez au 1er janvier tout ce que l’association possède (comptes, livrets, caisse, immeubles, autres biens, créances) et tout ce qu’elle doit (capital restant dû de l’emprunt, fournisseurs, dettes sociales et fiscales), ainsi que les dons affectés non utilisés (fonds dédiés). L’outil calcule la première situation nette : actif − dettes − fonds dédiés. Reportez ces soldes dans le logiciel (journal des à-nouveaux).</t>
  </si>
  <si>
    <t xml:space="preserve">Erreur fréquente</t>
  </si>
  <si>
    <t xml:space="preserve">Ne reprendre que le solde du compte courant au 1er janvier, en oubliant les livrets, la caisse, le patrimoine immobilier, le capital restant dû de l’emprunt ou les dettes et créances diverses.</t>
  </si>
  <si>
    <t xml:space="preserve">Rappels</t>
  </si>
  <si>
    <t xml:space="preserve">Compte 1021 : uniquement lors du passage de la partie simple à la partie double. Écritures de clôture : les exemples de l’étape 6 ne sont pas exhaustifs ; la plupart sont extournées au début de l’exercice suivant. Conservation : six exercices plus l’exercice en cours.</t>
  </si>
  <si>
    <t xml:space="preserve">Cellules jaunes = à remplir ; texte gris italique = exemple à remplacer. Pour être accompagné : monassocultuelle.com/besoin-professionnel</t>
  </si>
</sst>
</file>

<file path=xl/styles.xml><?xml version="1.0" encoding="utf-8"?>
<styleSheet xmlns="http://schemas.openxmlformats.org/spreadsheetml/2006/main">
  <numFmts count="5">
    <numFmt numFmtId="164" formatCode="General"/>
    <numFmt numFmtId="165" formatCode="dd/mm/yyyy"/>
    <numFmt numFmtId="166" formatCode="0%"/>
    <numFmt numFmtId="167" formatCode="General"/>
    <numFmt numFmtId="168" formatCode="#,##0&quot; €&quot;;\-#,##0&quot; €&quot;;\-"/>
  </numFmts>
  <fonts count="19">
    <font>
      <sz val="11"/>
      <color theme="1"/>
      <name val="Calibri"/>
      <family val="2"/>
      <charset val="1"/>
    </font>
    <font>
      <sz val="10"/>
      <name val="Arial"/>
      <family val="0"/>
    </font>
    <font>
      <sz val="10"/>
      <name val="Arial"/>
      <family val="0"/>
    </font>
    <font>
      <sz val="10"/>
      <name val="Arial"/>
      <family val="0"/>
    </font>
    <font>
      <b val="true"/>
      <sz val="9"/>
      <color rgb="FFB37F12"/>
      <name val="Arial"/>
      <family val="0"/>
      <charset val="1"/>
    </font>
    <font>
      <b val="true"/>
      <sz val="16"/>
      <color rgb="FF082B50"/>
      <name val="Arial"/>
      <family val="0"/>
      <charset val="1"/>
    </font>
    <font>
      <sz val="10"/>
      <color rgb="FF6B7280"/>
      <name val="Arial"/>
      <family val="0"/>
      <charset val="1"/>
    </font>
    <font>
      <i val="true"/>
      <sz val="9"/>
      <color rgb="FF6B7280"/>
      <name val="Arial"/>
      <family val="0"/>
      <charset val="1"/>
    </font>
    <font>
      <b val="true"/>
      <sz val="11"/>
      <name val="Arial"/>
      <family val="0"/>
      <charset val="1"/>
    </font>
    <font>
      <i val="true"/>
      <sz val="10"/>
      <color rgb="FF6B7280"/>
      <name val="Arial"/>
      <family val="0"/>
      <charset val="1"/>
    </font>
    <font>
      <b val="true"/>
      <sz val="12"/>
      <color rgb="FF082B50"/>
      <name val="Arial"/>
      <family val="0"/>
      <charset val="1"/>
    </font>
    <font>
      <b val="true"/>
      <sz val="10"/>
      <color rgb="FFFFFFFF"/>
      <name val="Arial"/>
      <family val="0"/>
      <charset val="1"/>
    </font>
    <font>
      <sz val="10"/>
      <name val="Arial"/>
      <family val="0"/>
      <charset val="1"/>
    </font>
    <font>
      <b val="true"/>
      <sz val="11"/>
      <color rgb="FF082B50"/>
      <name val="Arial"/>
      <family val="0"/>
      <charset val="1"/>
    </font>
    <font>
      <sz val="9"/>
      <color rgb="FF6B7280"/>
      <name val="Arial"/>
      <family val="0"/>
      <charset val="1"/>
    </font>
    <font>
      <i val="true"/>
      <sz val="8"/>
      <color rgb="FF6B7280"/>
      <name val="Arial"/>
      <family val="0"/>
      <charset val="1"/>
    </font>
    <font>
      <sz val="8"/>
      <color rgb="FF6B7280"/>
      <name val="Arial"/>
      <family val="0"/>
      <charset val="1"/>
    </font>
    <font>
      <b val="true"/>
      <sz val="11"/>
      <color rgb="FFFFFFFF"/>
      <name val="Arial"/>
      <family val="0"/>
      <charset val="1"/>
    </font>
    <font>
      <sz val="10"/>
      <color rgb="FF1F2937"/>
      <name val="Arial"/>
      <family val="0"/>
      <charset val="1"/>
    </font>
  </fonts>
  <fills count="5">
    <fill>
      <patternFill patternType="none"/>
    </fill>
    <fill>
      <patternFill patternType="gray125"/>
    </fill>
    <fill>
      <patternFill patternType="solid">
        <fgColor rgb="FFFFF9DB"/>
        <bgColor rgb="FFFDF4E1"/>
      </patternFill>
    </fill>
    <fill>
      <patternFill patternType="solid">
        <fgColor rgb="FF0B3A6E"/>
        <bgColor rgb="FF082B50"/>
      </patternFill>
    </fill>
    <fill>
      <patternFill patternType="solid">
        <fgColor rgb="FF082B50"/>
        <bgColor rgb="FF1F2937"/>
      </patternFill>
    </fill>
  </fills>
  <borders count="2">
    <border diagonalUp="false" diagonalDown="false">
      <left/>
      <right/>
      <top/>
      <bottom/>
      <diagonal/>
    </border>
    <border diagonalUp="false" diagonalDown="false">
      <left style="thin">
        <color rgb="FFD1D5DB"/>
      </left>
      <right style="thin">
        <color rgb="FFD1D5DB"/>
      </right>
      <top style="thin">
        <color rgb="FFD1D5DB"/>
      </top>
      <bottom style="thin">
        <color rgb="FFD1D5DB"/>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1">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true" applyProtection="false">
      <alignment horizontal="general" vertical="top" textRotation="0" wrapText="true" indent="0" shrinkToFit="false"/>
      <protection locked="true" hidden="false"/>
    </xf>
    <xf numFmtId="164" fontId="9" fillId="2" borderId="1" xfId="0" applyFont="true" applyBorder="true" applyAlignment="true" applyProtection="false">
      <alignment horizontal="general" vertical="top" textRotation="0" wrapText="true" indent="0" shrinkToFit="false"/>
      <protection locked="true" hidden="false"/>
    </xf>
    <xf numFmtId="165" fontId="9" fillId="2" borderId="1" xfId="0" applyFont="true" applyBorder="true" applyAlignment="true" applyProtection="false">
      <alignment horizontal="left" vertical="bottom" textRotation="0" wrapText="false" indent="0" shrinkToFit="false"/>
      <protection locked="true" hidden="false"/>
    </xf>
    <xf numFmtId="164" fontId="10" fillId="0" borderId="1" xfId="0" applyFont="true" applyBorder="true" applyAlignment="true" applyProtection="false">
      <alignment horizontal="general" vertical="top" textRotation="0" wrapText="false" indent="0" shrinkToFit="false"/>
      <protection locked="true" hidden="false"/>
    </xf>
    <xf numFmtId="164" fontId="11" fillId="3" borderId="1" xfId="0" applyFont="true" applyBorder="true" applyAlignment="true" applyProtection="false">
      <alignment horizontal="general" vertical="center" textRotation="0" wrapText="true" indent="0" shrinkToFit="false"/>
      <protection locked="true" hidden="false"/>
    </xf>
    <xf numFmtId="164" fontId="12" fillId="0" borderId="1" xfId="0" applyFont="true" applyBorder="true" applyAlignment="true" applyProtection="false">
      <alignment horizontal="general" vertical="top" textRotation="0" wrapText="true" indent="0" shrinkToFit="false"/>
      <protection locked="true" hidden="false"/>
    </xf>
    <xf numFmtId="166" fontId="12" fillId="0" borderId="1" xfId="0" applyFont="true" applyBorder="true" applyAlignment="true" applyProtection="false">
      <alignment horizontal="general" vertical="top" textRotation="0" wrapText="true" indent="0" shrinkToFit="false"/>
      <protection locked="true" hidden="false"/>
    </xf>
    <xf numFmtId="167" fontId="8" fillId="0" borderId="1" xfId="0" applyFont="true" applyBorder="true" applyAlignment="true" applyProtection="false">
      <alignment horizontal="general" vertical="top" textRotation="0" wrapText="true" indent="0" shrinkToFit="false"/>
      <protection locked="true" hidden="false"/>
    </xf>
    <xf numFmtId="166" fontId="8" fillId="0" borderId="1" xfId="0" applyFont="true" applyBorder="true" applyAlignment="true" applyProtection="false">
      <alignment horizontal="general" vertical="top" textRotation="0" wrapText="true" indent="0" shrinkToFit="false"/>
      <protection locked="true" hidden="false"/>
    </xf>
    <xf numFmtId="164" fontId="13" fillId="0" borderId="1" xfId="0" applyFont="true" applyBorder="true" applyAlignment="true" applyProtection="false">
      <alignment horizontal="general" vertical="top" textRotation="0" wrapText="true" indent="0" shrinkToFit="false"/>
      <protection locked="true" hidden="false"/>
    </xf>
    <xf numFmtId="164" fontId="14" fillId="0" borderId="1" xfId="0" applyFont="true" applyBorder="true" applyAlignment="true" applyProtection="false">
      <alignment horizontal="general" vertical="top" textRotation="0" wrapText="true" indent="0" shrinkToFit="false"/>
      <protection locked="true" hidden="false"/>
    </xf>
    <xf numFmtId="165" fontId="9" fillId="2" borderId="1" xfId="0" applyFont="true" applyBorder="true" applyAlignment="true" applyProtection="false">
      <alignment horizontal="general" vertical="top" textRotation="0" wrapText="true" indent="0" shrinkToFit="false"/>
      <protection locked="true" hidden="false"/>
    </xf>
    <xf numFmtId="164" fontId="12" fillId="2" borderId="1" xfId="0" applyFont="true" applyBorder="true" applyAlignment="true" applyProtection="false">
      <alignment horizontal="general" vertical="top" textRotation="0" wrapText="true" indent="0" shrinkToFit="false"/>
      <protection locked="true" hidden="false"/>
    </xf>
    <xf numFmtId="165" fontId="12" fillId="2" borderId="1" xfId="0" applyFont="true" applyBorder="true" applyAlignment="true" applyProtection="false">
      <alignment horizontal="general" vertical="top" textRotation="0" wrapText="tru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64" fontId="17" fillId="4" borderId="1" xfId="0" applyFont="true" applyBorder="true" applyAlignment="true" applyProtection="false">
      <alignment horizontal="general" vertical="top" textRotation="0" wrapText="true" indent="0" shrinkToFit="false"/>
      <protection locked="true" hidden="false"/>
    </xf>
    <xf numFmtId="164" fontId="0" fillId="4" borderId="1" xfId="0" applyFont="false" applyBorder="true" applyAlignment="false" applyProtection="false">
      <alignment horizontal="general" vertical="bottom" textRotation="0" wrapText="false" indent="0" shrinkToFit="false"/>
      <protection locked="true" hidden="false"/>
    </xf>
    <xf numFmtId="168" fontId="9" fillId="2" borderId="1" xfId="0" applyFont="true" applyBorder="true" applyAlignment="true" applyProtection="false">
      <alignment horizontal="general" vertical="top" textRotation="0" wrapText="true" indent="0" shrinkToFit="false"/>
      <protection locked="true" hidden="false"/>
    </xf>
    <xf numFmtId="168" fontId="12" fillId="2" borderId="1" xfId="0" applyFont="true" applyBorder="true" applyAlignment="true" applyProtection="false">
      <alignment horizontal="general" vertical="top" textRotation="0" wrapText="true" indent="0" shrinkToFit="false"/>
      <protection locked="true" hidden="false"/>
    </xf>
    <xf numFmtId="168" fontId="8" fillId="0" borderId="1" xfId="0" applyFont="true" applyBorder="true" applyAlignment="true" applyProtection="false">
      <alignment horizontal="general" vertical="top" textRotation="0" wrapText="true" indent="0" shrinkToFit="false"/>
      <protection locked="true" hidden="false"/>
    </xf>
    <xf numFmtId="168" fontId="12" fillId="0" borderId="1" xfId="0" applyFont="true" applyBorder="true" applyAlignment="true" applyProtection="false">
      <alignment horizontal="general" vertical="top" textRotation="0" wrapText="true" indent="0" shrinkToFit="false"/>
      <protection locked="true" hidden="false"/>
    </xf>
    <xf numFmtId="168" fontId="13" fillId="0" borderId="1" xfId="0" applyFont="true" applyBorder="true" applyAlignment="true" applyProtection="false">
      <alignment horizontal="general" vertical="top" textRotation="0" wrapText="true" indent="0" shrinkToFit="false"/>
      <protection locked="true" hidden="false"/>
    </xf>
    <xf numFmtId="164" fontId="7" fillId="0" borderId="0" xfId="0" applyFont="true" applyBorder="true" applyAlignment="true" applyProtection="false">
      <alignment horizontal="general" vertical="top" textRotation="0" wrapText="true" indent="0" shrinkToFit="false"/>
      <protection locked="true" hidden="false"/>
    </xf>
    <xf numFmtId="164" fontId="13" fillId="0" borderId="0" xfId="0" applyFont="true" applyBorder="false" applyAlignment="true" applyProtection="false">
      <alignment horizontal="general" vertical="top" textRotation="0" wrapText="true" indent="0" shrinkToFit="false"/>
      <protection locked="true" hidden="false"/>
    </xf>
    <xf numFmtId="164" fontId="18" fillId="0" borderId="0" xfId="0" applyFont="true" applyBorder="false" applyAlignment="true" applyProtection="false">
      <alignment horizontal="general"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
    <dxf>
      <font>
        <name val="Arial"/>
        <charset val="1"/>
        <family val="0"/>
        <b val="1"/>
        <color rgb="FF166534"/>
      </font>
      <fill>
        <patternFill>
          <bgColor rgb="FFDCFCE7"/>
        </patternFill>
      </fill>
    </dxf>
    <dxf>
      <font>
        <name val="Arial"/>
        <charset val="1"/>
        <family val="0"/>
        <b val="1"/>
        <color rgb="FFB91C1C"/>
      </font>
      <fill>
        <patternFill>
          <bgColor rgb="FFFDE2E1"/>
        </patternFill>
      </fill>
    </dxf>
    <dxf>
      <font>
        <name val="Arial"/>
        <charset val="1"/>
        <family val="0"/>
        <b val="1"/>
        <color rgb="FF8A5D08"/>
      </font>
      <fill>
        <patternFill>
          <bgColor rgb="FFFDF4E1"/>
        </patternFill>
      </fill>
    </dxf>
  </dxfs>
  <colors>
    <indexedColors>
      <rgbColor rgb="FF000000"/>
      <rgbColor rgb="FFFFFFFF"/>
      <rgbColor rgb="FFFF0000"/>
      <rgbColor rgb="FF00FF00"/>
      <rgbColor rgb="FF0000FF"/>
      <rgbColor rgb="FFFFFF00"/>
      <rgbColor rgb="FFFF00FF"/>
      <rgbColor rgb="FF00FFFF"/>
      <rgbColor rgb="FF800000"/>
      <rgbColor rgb="FF166534"/>
      <rgbColor rgb="FF000080"/>
      <rgbColor rgb="FF8A5D08"/>
      <rgbColor rgb="FF800080"/>
      <rgbColor rgb="FF008080"/>
      <rgbColor rgb="FFC0C0C0"/>
      <rgbColor rgb="FFB37F12"/>
      <rgbColor rgb="FF9999FF"/>
      <rgbColor rgb="FF993366"/>
      <rgbColor rgb="FFFFF9DB"/>
      <rgbColor rgb="FFDCFCE7"/>
      <rgbColor rgb="FF660066"/>
      <rgbColor rgb="FFFF8080"/>
      <rgbColor rgb="FF0066CC"/>
      <rgbColor rgb="FFD1D5DB"/>
      <rgbColor rgb="FF000080"/>
      <rgbColor rgb="FFFF00FF"/>
      <rgbColor rgb="FFFFFF00"/>
      <rgbColor rgb="FF00FFFF"/>
      <rgbColor rgb="FF800080"/>
      <rgbColor rgb="FF800000"/>
      <rgbColor rgb="FF008080"/>
      <rgbColor rgb="FF0000FF"/>
      <rgbColor rgb="FF00CCFF"/>
      <rgbColor rgb="FFCCFFFF"/>
      <rgbColor rgb="FFCCFFCC"/>
      <rgbColor rgb="FFFDF4E1"/>
      <rgbColor rgb="FF99CCFF"/>
      <rgbColor rgb="FFFF99CC"/>
      <rgbColor rgb="FFCC99FF"/>
      <rgbColor rgb="FFFDE2E1"/>
      <rgbColor rgb="FF3366FF"/>
      <rgbColor rgb="FF33CCCC"/>
      <rgbColor rgb="FF99CC00"/>
      <rgbColor rgb="FFFFCC00"/>
      <rgbColor rgb="FFFF9900"/>
      <rgbColor rgb="FFFF6600"/>
      <rgbColor rgb="FF6B7280"/>
      <rgbColor rgb="FF969696"/>
      <rgbColor rgb="FF0B3A6E"/>
      <rgbColor rgb="FF339966"/>
      <rgbColor rgb="FF082B50"/>
      <rgbColor rgb="FF333300"/>
      <rgbColor rgb="FFB91C1C"/>
      <rgbColor rgb="FF993366"/>
      <rgbColor rgb="FF333399"/>
      <rgbColor rgb="FF1F2937"/>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H77"/>
  <sheetViews>
    <sheetView showFormulas="false" showGridLines="true" showRowColHeaders="true" showZeros="true" rightToLeft="false" tabSelected="true" showOutlineSymbols="true" defaultGridColor="true" view="normal" topLeftCell="A2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6"/>
    <col collapsed="false" customWidth="true" hidden="false" outlineLevel="0" max="2" min="2" style="0" width="30"/>
    <col collapsed="false" customWidth="true" hidden="false" outlineLevel="0" max="3" min="3" style="0" width="62"/>
    <col collapsed="false" customWidth="true" hidden="false" outlineLevel="0" max="4" min="4" style="0" width="34"/>
    <col collapsed="false" customWidth="true" hidden="false" outlineLevel="0" max="5" min="5" style="0" width="14"/>
    <col collapsed="false" customWidth="true" hidden="false" outlineLevel="0" max="6" min="6" style="0" width="18"/>
    <col collapsed="false" customWidth="true" hidden="false" outlineLevel="0" max="7" min="7" style="0" width="13"/>
    <col collapsed="false" customWidth="true" hidden="false" outlineLevel="0" max="8" min="8" style="0" width="30"/>
  </cols>
  <sheetData>
    <row r="1" customFormat="false" ht="15" hidden="false" customHeight="false" outlineLevel="0" collapsed="false">
      <c r="A1" s="1" t="s">
        <v>0</v>
      </c>
    </row>
    <row r="2" customFormat="false" ht="19.7" hidden="false" customHeight="false" outlineLevel="0" collapsed="false">
      <c r="A2" s="2" t="s">
        <v>1</v>
      </c>
    </row>
    <row r="3" customFormat="false" ht="15" hidden="false" customHeight="false" outlineLevel="0" collapsed="false">
      <c r="A3" s="3" t="s">
        <v>2</v>
      </c>
    </row>
    <row r="4" customFormat="false" ht="15" hidden="false" customHeight="false" outlineLevel="0" collapsed="false">
      <c r="A4" s="4" t="s">
        <v>3</v>
      </c>
    </row>
    <row r="5" customFormat="false" ht="15" hidden="false" customHeight="true" outlineLevel="0" collapsed="false">
      <c r="A5" s="5" t="s">
        <v>4</v>
      </c>
      <c r="B5" s="5"/>
      <c r="C5" s="6" t="s">
        <v>5</v>
      </c>
    </row>
    <row r="6" customFormat="false" ht="15" hidden="false" customHeight="true" outlineLevel="0" collapsed="false">
      <c r="A6" s="5" t="s">
        <v>6</v>
      </c>
      <c r="B6" s="5"/>
      <c r="C6" s="7" t="n">
        <v>46388</v>
      </c>
    </row>
    <row r="8" customFormat="false" ht="15" hidden="false" customHeight="false" outlineLevel="0" collapsed="false">
      <c r="A8" s="8" t="s">
        <v>7</v>
      </c>
    </row>
    <row r="9" customFormat="false" ht="30" hidden="false" customHeight="true" outlineLevel="0" collapsed="false">
      <c r="A9" s="9" t="s">
        <v>8</v>
      </c>
      <c r="B9" s="9" t="s">
        <v>9</v>
      </c>
      <c r="C9" s="9"/>
      <c r="D9" s="9" t="s">
        <v>10</v>
      </c>
      <c r="E9" s="9" t="s">
        <v>11</v>
      </c>
      <c r="F9" s="9" t="s">
        <v>12</v>
      </c>
      <c r="G9" s="9" t="s">
        <v>13</v>
      </c>
      <c r="H9" s="9" t="s">
        <v>14</v>
      </c>
    </row>
    <row r="10" customFormat="false" ht="15" hidden="false" customHeight="true" outlineLevel="0" collapsed="false">
      <c r="A10" s="10" t="n">
        <v>1</v>
      </c>
      <c r="B10" s="10" t="s">
        <v>15</v>
      </c>
      <c r="C10" s="10"/>
      <c r="D10" s="10" t="n">
        <f aca="false">COUNTIF($B$21:$B$74,B10)</f>
        <v>6</v>
      </c>
      <c r="E10" s="10" t="n">
        <f aca="false">COUNTIFS($B$21:$B$74,B10,$E$21:$E$74,"Sans objet")</f>
        <v>0</v>
      </c>
      <c r="F10" s="10" t="n">
        <f aca="false">COUNTIFS($B$21:$B$74,B10,$E$21:$E$74,"Fait")</f>
        <v>1</v>
      </c>
      <c r="G10" s="10" t="n">
        <f aca="false">COUNTIFS($B$21:$B$74,B10,$E$21:$E$74,"En cours")</f>
        <v>1</v>
      </c>
      <c r="H10" s="11" t="n">
        <f aca="false">IF(D10-E10=0,1,F10/(D10-E10))</f>
        <v>0.166666666666667</v>
      </c>
    </row>
    <row r="11" customFormat="false" ht="15" hidden="false" customHeight="true" outlineLevel="0" collapsed="false">
      <c r="A11" s="10" t="n">
        <v>2</v>
      </c>
      <c r="B11" s="10" t="s">
        <v>16</v>
      </c>
      <c r="C11" s="10"/>
      <c r="D11" s="10" t="n">
        <f aca="false">COUNTIF($B$21:$B$74,B11)</f>
        <v>11</v>
      </c>
      <c r="E11" s="10" t="n">
        <f aca="false">COUNTIFS($B$21:$B$74,B11,$E$21:$E$74,"Sans objet")</f>
        <v>0</v>
      </c>
      <c r="F11" s="10" t="n">
        <f aca="false">COUNTIFS($B$21:$B$74,B11,$E$21:$E$74,"Fait")</f>
        <v>0</v>
      </c>
      <c r="G11" s="10" t="n">
        <f aca="false">COUNTIFS($B$21:$B$74,B11,$E$21:$E$74,"En cours")</f>
        <v>0</v>
      </c>
      <c r="H11" s="11" t="n">
        <f aca="false">IF(D11-E11=0,1,F11/(D11-E11))</f>
        <v>0</v>
      </c>
    </row>
    <row r="12" customFormat="false" ht="15" hidden="false" customHeight="true" outlineLevel="0" collapsed="false">
      <c r="A12" s="10" t="n">
        <v>3</v>
      </c>
      <c r="B12" s="10" t="s">
        <v>17</v>
      </c>
      <c r="C12" s="10"/>
      <c r="D12" s="10" t="n">
        <f aca="false">COUNTIF($B$21:$B$74,B12)</f>
        <v>6</v>
      </c>
      <c r="E12" s="10" t="n">
        <f aca="false">COUNTIFS($B$21:$B$74,B12,$E$21:$E$74,"Sans objet")</f>
        <v>0</v>
      </c>
      <c r="F12" s="10" t="n">
        <f aca="false">COUNTIFS($B$21:$B$74,B12,$E$21:$E$74,"Fait")</f>
        <v>0</v>
      </c>
      <c r="G12" s="10" t="n">
        <f aca="false">COUNTIFS($B$21:$B$74,B12,$E$21:$E$74,"En cours")</f>
        <v>0</v>
      </c>
      <c r="H12" s="11" t="n">
        <f aca="false">IF(D12-E12=0,1,F12/(D12-E12))</f>
        <v>0</v>
      </c>
    </row>
    <row r="13" customFormat="false" ht="15" hidden="false" customHeight="true" outlineLevel="0" collapsed="false">
      <c r="A13" s="10" t="n">
        <v>4</v>
      </c>
      <c r="B13" s="10" t="s">
        <v>18</v>
      </c>
      <c r="C13" s="10"/>
      <c r="D13" s="10" t="n">
        <f aca="false">COUNTIF($B$21:$B$74,B13)</f>
        <v>9</v>
      </c>
      <c r="E13" s="10" t="n">
        <f aca="false">COUNTIFS($B$21:$B$74,B13,$E$21:$E$74,"Sans objet")</f>
        <v>0</v>
      </c>
      <c r="F13" s="10" t="n">
        <f aca="false">COUNTIFS($B$21:$B$74,B13,$E$21:$E$74,"Fait")</f>
        <v>0</v>
      </c>
      <c r="G13" s="10" t="n">
        <f aca="false">COUNTIFS($B$21:$B$74,B13,$E$21:$E$74,"En cours")</f>
        <v>0</v>
      </c>
      <c r="H13" s="11" t="n">
        <f aca="false">IF(D13-E13=0,1,F13/(D13-E13))</f>
        <v>0</v>
      </c>
    </row>
    <row r="14" customFormat="false" ht="15" hidden="false" customHeight="true" outlineLevel="0" collapsed="false">
      <c r="A14" s="10" t="n">
        <v>5</v>
      </c>
      <c r="B14" s="10" t="s">
        <v>19</v>
      </c>
      <c r="C14" s="10"/>
      <c r="D14" s="10" t="n">
        <f aca="false">COUNTIF($B$21:$B$74,B14)</f>
        <v>6</v>
      </c>
      <c r="E14" s="10" t="n">
        <f aca="false">COUNTIFS($B$21:$B$74,B14,$E$21:$E$74,"Sans objet")</f>
        <v>0</v>
      </c>
      <c r="F14" s="10" t="n">
        <f aca="false">COUNTIFS($B$21:$B$74,B14,$E$21:$E$74,"Fait")</f>
        <v>0</v>
      </c>
      <c r="G14" s="10" t="n">
        <f aca="false">COUNTIFS($B$21:$B$74,B14,$E$21:$E$74,"En cours")</f>
        <v>0</v>
      </c>
      <c r="H14" s="11" t="n">
        <f aca="false">IF(D14-E14=0,1,F14/(D14-E14))</f>
        <v>0</v>
      </c>
    </row>
    <row r="15" customFormat="false" ht="15" hidden="false" customHeight="true" outlineLevel="0" collapsed="false">
      <c r="A15" s="10" t="n">
        <v>6</v>
      </c>
      <c r="B15" s="10" t="s">
        <v>20</v>
      </c>
      <c r="C15" s="10"/>
      <c r="D15" s="10" t="n">
        <f aca="false">COUNTIF($B$21:$B$74,B15)</f>
        <v>10</v>
      </c>
      <c r="E15" s="10" t="n">
        <f aca="false">COUNTIFS($B$21:$B$74,B15,$E$21:$E$74,"Sans objet")</f>
        <v>0</v>
      </c>
      <c r="F15" s="10" t="n">
        <f aca="false">COUNTIFS($B$21:$B$74,B15,$E$21:$E$74,"Fait")</f>
        <v>0</v>
      </c>
      <c r="G15" s="10" t="n">
        <f aca="false">COUNTIFS($B$21:$B$74,B15,$E$21:$E$74,"En cours")</f>
        <v>0</v>
      </c>
      <c r="H15" s="11" t="n">
        <f aca="false">IF(D15-E15=0,1,F15/(D15-E15))</f>
        <v>0</v>
      </c>
    </row>
    <row r="16" customFormat="false" ht="15" hidden="false" customHeight="true" outlineLevel="0" collapsed="false">
      <c r="A16" s="10" t="n">
        <v>7</v>
      </c>
      <c r="B16" s="10" t="s">
        <v>21</v>
      </c>
      <c r="C16" s="10"/>
      <c r="D16" s="10" t="n">
        <f aca="false">COUNTIF($B$21:$B$74,B16)</f>
        <v>6</v>
      </c>
      <c r="E16" s="10" t="n">
        <f aca="false">COUNTIFS($B$21:$B$74,B16,$E$21:$E$74,"Sans objet")</f>
        <v>0</v>
      </c>
      <c r="F16" s="10" t="n">
        <f aca="false">COUNTIFS($B$21:$B$74,B16,$E$21:$E$74,"Fait")</f>
        <v>0</v>
      </c>
      <c r="G16" s="10" t="n">
        <f aca="false">COUNTIFS($B$21:$B$74,B16,$E$21:$E$74,"En cours")</f>
        <v>0</v>
      </c>
      <c r="H16" s="11" t="n">
        <f aca="false">IF(D16-E16=0,1,F16/(D16-E16))</f>
        <v>0</v>
      </c>
    </row>
    <row r="17" customFormat="false" ht="15" hidden="false" customHeight="true" outlineLevel="0" collapsed="false">
      <c r="A17" s="10"/>
      <c r="B17" s="5" t="s">
        <v>22</v>
      </c>
      <c r="C17" s="5"/>
      <c r="D17" s="12" t="n">
        <f aca="false">SUM(D10:D16)</f>
        <v>54</v>
      </c>
      <c r="E17" s="12" t="n">
        <f aca="false">SUM(E10:E16)</f>
        <v>0</v>
      </c>
      <c r="F17" s="12" t="n">
        <f aca="false">SUM(F10:F16)</f>
        <v>1</v>
      </c>
      <c r="G17" s="12" t="n">
        <f aca="false">SUM(G10:G16)</f>
        <v>1</v>
      </c>
      <c r="H17" s="13" t="n">
        <f aca="false">IF(D17-E17=0,1,F17/(D17-E17))</f>
        <v>0.0185185185185185</v>
      </c>
    </row>
    <row r="18" customFormat="false" ht="15" hidden="false" customHeight="true" outlineLevel="0" collapsed="false">
      <c r="B18" s="14" t="s">
        <v>23</v>
      </c>
      <c r="C18" s="14"/>
      <c r="D18" s="5" t="str">
        <f aca="false">IF(H17=1,"Passage terminé",IF(H17&gt;=0.5,"En bonne voie","À engager"))</f>
        <v>À engager</v>
      </c>
      <c r="E18" s="5"/>
      <c r="F18" s="5"/>
      <c r="G18" s="5"/>
      <c r="H18" s="5"/>
    </row>
    <row r="20" customFormat="false" ht="30" hidden="false" customHeight="true" outlineLevel="0" collapsed="false">
      <c r="A20" s="9" t="s">
        <v>8</v>
      </c>
      <c r="B20" s="9" t="s">
        <v>9</v>
      </c>
      <c r="C20" s="9" t="s">
        <v>24</v>
      </c>
      <c r="D20" s="9" t="s">
        <v>25</v>
      </c>
      <c r="E20" s="9" t="s">
        <v>26</v>
      </c>
      <c r="F20" s="9" t="s">
        <v>27</v>
      </c>
      <c r="G20" s="9" t="s">
        <v>28</v>
      </c>
      <c r="H20" s="9" t="s">
        <v>29</v>
      </c>
    </row>
    <row r="21" customFormat="false" ht="43.5" hidden="false" customHeight="true" outlineLevel="0" collapsed="false">
      <c r="A21" s="10" t="n">
        <v>1</v>
      </c>
      <c r="B21" s="10" t="s">
        <v>15</v>
      </c>
      <c r="C21" s="10" t="s">
        <v>30</v>
      </c>
      <c r="D21" s="15" t="s">
        <v>31</v>
      </c>
      <c r="E21" s="6" t="s">
        <v>32</v>
      </c>
      <c r="F21" s="6" t="s">
        <v>33</v>
      </c>
      <c r="G21" s="16" t="n">
        <v>46341</v>
      </c>
      <c r="H21" s="6" t="s">
        <v>34</v>
      </c>
    </row>
    <row r="22" customFormat="false" ht="57.75" hidden="false" customHeight="true" outlineLevel="0" collapsed="false">
      <c r="A22" s="10" t="n">
        <v>2</v>
      </c>
      <c r="B22" s="10" t="s">
        <v>15</v>
      </c>
      <c r="C22" s="10" t="s">
        <v>35</v>
      </c>
      <c r="D22" s="15" t="s">
        <v>36</v>
      </c>
      <c r="E22" s="6" t="s">
        <v>13</v>
      </c>
      <c r="F22" s="6" t="s">
        <v>37</v>
      </c>
      <c r="G22" s="16" t="n">
        <v>46371</v>
      </c>
      <c r="H22" s="17"/>
    </row>
    <row r="23" customFormat="false" ht="57.75" hidden="false" customHeight="true" outlineLevel="0" collapsed="false">
      <c r="A23" s="10" t="n">
        <v>3</v>
      </c>
      <c r="B23" s="10" t="s">
        <v>15</v>
      </c>
      <c r="C23" s="10" t="s">
        <v>38</v>
      </c>
      <c r="D23" s="15" t="s">
        <v>39</v>
      </c>
      <c r="E23" s="17" t="s">
        <v>40</v>
      </c>
      <c r="F23" s="17"/>
      <c r="G23" s="18"/>
      <c r="H23" s="17"/>
    </row>
    <row r="24" customFormat="false" ht="43.5" hidden="false" customHeight="true" outlineLevel="0" collapsed="false">
      <c r="A24" s="10" t="n">
        <v>4</v>
      </c>
      <c r="B24" s="10" t="s">
        <v>15</v>
      </c>
      <c r="C24" s="10" t="s">
        <v>41</v>
      </c>
      <c r="D24" s="15" t="s">
        <v>42</v>
      </c>
      <c r="E24" s="17" t="s">
        <v>40</v>
      </c>
      <c r="F24" s="17"/>
      <c r="G24" s="18"/>
      <c r="H24" s="17"/>
    </row>
    <row r="25" customFormat="false" ht="30" hidden="false" customHeight="true" outlineLevel="0" collapsed="false">
      <c r="A25" s="10" t="n">
        <v>5</v>
      </c>
      <c r="B25" s="10" t="s">
        <v>15</v>
      </c>
      <c r="C25" s="10" t="s">
        <v>43</v>
      </c>
      <c r="D25" s="15" t="s">
        <v>44</v>
      </c>
      <c r="E25" s="17" t="s">
        <v>40</v>
      </c>
      <c r="F25" s="17"/>
      <c r="G25" s="18"/>
      <c r="H25" s="17"/>
    </row>
    <row r="26" customFormat="false" ht="43.5" hidden="false" customHeight="true" outlineLevel="0" collapsed="false">
      <c r="A26" s="10" t="n">
        <v>6</v>
      </c>
      <c r="B26" s="10" t="s">
        <v>15</v>
      </c>
      <c r="C26" s="10" t="s">
        <v>45</v>
      </c>
      <c r="D26" s="15" t="s">
        <v>46</v>
      </c>
      <c r="E26" s="17" t="s">
        <v>40</v>
      </c>
      <c r="F26" s="17"/>
      <c r="G26" s="18"/>
      <c r="H26" s="17"/>
    </row>
    <row r="27" customFormat="false" ht="30" hidden="false" customHeight="true" outlineLevel="0" collapsed="false">
      <c r="A27" s="10" t="n">
        <v>7</v>
      </c>
      <c r="B27" s="10" t="s">
        <v>16</v>
      </c>
      <c r="C27" s="10" t="s">
        <v>47</v>
      </c>
      <c r="D27" s="15" t="s">
        <v>48</v>
      </c>
      <c r="E27" s="17" t="s">
        <v>40</v>
      </c>
      <c r="F27" s="17"/>
      <c r="G27" s="18"/>
      <c r="H27" s="17"/>
    </row>
    <row r="28" customFormat="false" ht="30" hidden="false" customHeight="true" outlineLevel="0" collapsed="false">
      <c r="A28" s="10" t="n">
        <v>8</v>
      </c>
      <c r="B28" s="10" t="s">
        <v>16</v>
      </c>
      <c r="C28" s="10" t="s">
        <v>49</v>
      </c>
      <c r="D28" s="15" t="s">
        <v>48</v>
      </c>
      <c r="E28" s="17" t="s">
        <v>40</v>
      </c>
      <c r="F28" s="17"/>
      <c r="G28" s="18"/>
      <c r="H28" s="17"/>
    </row>
    <row r="29" customFormat="false" ht="30" hidden="false" customHeight="true" outlineLevel="0" collapsed="false">
      <c r="A29" s="10" t="n">
        <v>9</v>
      </c>
      <c r="B29" s="10" t="s">
        <v>16</v>
      </c>
      <c r="C29" s="10" t="s">
        <v>50</v>
      </c>
      <c r="D29" s="15" t="s">
        <v>44</v>
      </c>
      <c r="E29" s="17" t="s">
        <v>40</v>
      </c>
      <c r="F29" s="17"/>
      <c r="G29" s="18"/>
      <c r="H29" s="17"/>
    </row>
    <row r="30" customFormat="false" ht="30" hidden="false" customHeight="true" outlineLevel="0" collapsed="false">
      <c r="A30" s="10" t="n">
        <v>10</v>
      </c>
      <c r="B30" s="10" t="s">
        <v>16</v>
      </c>
      <c r="C30" s="10" t="s">
        <v>51</v>
      </c>
      <c r="D30" s="15" t="s">
        <v>52</v>
      </c>
      <c r="E30" s="17" t="s">
        <v>40</v>
      </c>
      <c r="F30" s="17"/>
      <c r="G30" s="18"/>
      <c r="H30" s="17"/>
    </row>
    <row r="31" customFormat="false" ht="43.5" hidden="false" customHeight="true" outlineLevel="0" collapsed="false">
      <c r="A31" s="10" t="n">
        <v>11</v>
      </c>
      <c r="B31" s="10" t="s">
        <v>16</v>
      </c>
      <c r="C31" s="10" t="s">
        <v>53</v>
      </c>
      <c r="D31" s="15" t="s">
        <v>54</v>
      </c>
      <c r="E31" s="17" t="s">
        <v>40</v>
      </c>
      <c r="F31" s="17"/>
      <c r="G31" s="18"/>
      <c r="H31" s="17"/>
    </row>
    <row r="32" customFormat="false" ht="30" hidden="false" customHeight="true" outlineLevel="0" collapsed="false">
      <c r="A32" s="10" t="n">
        <v>12</v>
      </c>
      <c r="B32" s="10" t="s">
        <v>16</v>
      </c>
      <c r="C32" s="10" t="s">
        <v>55</v>
      </c>
      <c r="D32" s="15" t="s">
        <v>56</v>
      </c>
      <c r="E32" s="17" t="s">
        <v>40</v>
      </c>
      <c r="F32" s="17"/>
      <c r="G32" s="18"/>
      <c r="H32" s="17"/>
    </row>
    <row r="33" customFormat="false" ht="30" hidden="false" customHeight="true" outlineLevel="0" collapsed="false">
      <c r="A33" s="10" t="n">
        <v>13</v>
      </c>
      <c r="B33" s="10" t="s">
        <v>16</v>
      </c>
      <c r="C33" s="10" t="s">
        <v>57</v>
      </c>
      <c r="D33" s="15" t="s">
        <v>58</v>
      </c>
      <c r="E33" s="17" t="s">
        <v>40</v>
      </c>
      <c r="F33" s="17"/>
      <c r="G33" s="18"/>
      <c r="H33" s="17"/>
    </row>
    <row r="34" customFormat="false" ht="43.5" hidden="false" customHeight="true" outlineLevel="0" collapsed="false">
      <c r="A34" s="10" t="n">
        <v>14</v>
      </c>
      <c r="B34" s="10" t="s">
        <v>16</v>
      </c>
      <c r="C34" s="10" t="s">
        <v>59</v>
      </c>
      <c r="D34" s="15" t="s">
        <v>60</v>
      </c>
      <c r="E34" s="17" t="s">
        <v>40</v>
      </c>
      <c r="F34" s="17"/>
      <c r="G34" s="18"/>
      <c r="H34" s="17"/>
    </row>
    <row r="35" customFormat="false" ht="30" hidden="false" customHeight="true" outlineLevel="0" collapsed="false">
      <c r="A35" s="10" t="n">
        <v>15</v>
      </c>
      <c r="B35" s="10" t="s">
        <v>16</v>
      </c>
      <c r="C35" s="10" t="s">
        <v>61</v>
      </c>
      <c r="D35" s="15" t="s">
        <v>44</v>
      </c>
      <c r="E35" s="17" t="s">
        <v>40</v>
      </c>
      <c r="F35" s="17"/>
      <c r="G35" s="18"/>
      <c r="H35" s="17"/>
    </row>
    <row r="36" customFormat="false" ht="43.5" hidden="false" customHeight="true" outlineLevel="0" collapsed="false">
      <c r="A36" s="10" t="n">
        <v>16</v>
      </c>
      <c r="B36" s="10" t="s">
        <v>16</v>
      </c>
      <c r="C36" s="10" t="s">
        <v>62</v>
      </c>
      <c r="D36" s="15" t="s">
        <v>63</v>
      </c>
      <c r="E36" s="17" t="s">
        <v>40</v>
      </c>
      <c r="F36" s="17"/>
      <c r="G36" s="18"/>
      <c r="H36" s="17"/>
    </row>
    <row r="37" customFormat="false" ht="30" hidden="false" customHeight="true" outlineLevel="0" collapsed="false">
      <c r="A37" s="10" t="n">
        <v>17</v>
      </c>
      <c r="B37" s="10" t="s">
        <v>16</v>
      </c>
      <c r="C37" s="10" t="s">
        <v>64</v>
      </c>
      <c r="D37" s="15" t="s">
        <v>65</v>
      </c>
      <c r="E37" s="17" t="s">
        <v>40</v>
      </c>
      <c r="F37" s="17"/>
      <c r="G37" s="18"/>
      <c r="H37" s="17"/>
    </row>
    <row r="38" customFormat="false" ht="57.75" hidden="false" customHeight="true" outlineLevel="0" collapsed="false">
      <c r="A38" s="10" t="n">
        <v>18</v>
      </c>
      <c r="B38" s="10" t="s">
        <v>17</v>
      </c>
      <c r="C38" s="10" t="s">
        <v>66</v>
      </c>
      <c r="D38" s="15" t="s">
        <v>67</v>
      </c>
      <c r="E38" s="17" t="s">
        <v>40</v>
      </c>
      <c r="F38" s="17"/>
      <c r="G38" s="18"/>
      <c r="H38" s="17"/>
    </row>
    <row r="39" customFormat="false" ht="43.5" hidden="false" customHeight="true" outlineLevel="0" collapsed="false">
      <c r="A39" s="10" t="n">
        <v>19</v>
      </c>
      <c r="B39" s="10" t="s">
        <v>17</v>
      </c>
      <c r="C39" s="10" t="s">
        <v>68</v>
      </c>
      <c r="D39" s="15" t="s">
        <v>69</v>
      </c>
      <c r="E39" s="17" t="s">
        <v>40</v>
      </c>
      <c r="F39" s="17"/>
      <c r="G39" s="18"/>
      <c r="H39" s="17"/>
    </row>
    <row r="40" customFormat="false" ht="43.5" hidden="false" customHeight="true" outlineLevel="0" collapsed="false">
      <c r="A40" s="10" t="n">
        <v>20</v>
      </c>
      <c r="B40" s="10" t="s">
        <v>17</v>
      </c>
      <c r="C40" s="10" t="s">
        <v>70</v>
      </c>
      <c r="D40" s="15" t="s">
        <v>44</v>
      </c>
      <c r="E40" s="17" t="s">
        <v>40</v>
      </c>
      <c r="F40" s="17"/>
      <c r="G40" s="18"/>
      <c r="H40" s="17"/>
    </row>
    <row r="41" customFormat="false" ht="43.5" hidden="false" customHeight="true" outlineLevel="0" collapsed="false">
      <c r="A41" s="10" t="n">
        <v>21</v>
      </c>
      <c r="B41" s="10" t="s">
        <v>17</v>
      </c>
      <c r="C41" s="10" t="s">
        <v>71</v>
      </c>
      <c r="D41" s="15" t="s">
        <v>67</v>
      </c>
      <c r="E41" s="17" t="s">
        <v>40</v>
      </c>
      <c r="F41" s="17"/>
      <c r="G41" s="18"/>
      <c r="H41" s="17"/>
    </row>
    <row r="42" customFormat="false" ht="43.5" hidden="false" customHeight="true" outlineLevel="0" collapsed="false">
      <c r="A42" s="10" t="n">
        <v>22</v>
      </c>
      <c r="B42" s="10" t="s">
        <v>17</v>
      </c>
      <c r="C42" s="10" t="s">
        <v>72</v>
      </c>
      <c r="D42" s="15" t="s">
        <v>44</v>
      </c>
      <c r="E42" s="17" t="s">
        <v>40</v>
      </c>
      <c r="F42" s="17"/>
      <c r="G42" s="18"/>
      <c r="H42" s="17"/>
    </row>
    <row r="43" customFormat="false" ht="43.5" hidden="false" customHeight="true" outlineLevel="0" collapsed="false">
      <c r="A43" s="10" t="n">
        <v>23</v>
      </c>
      <c r="B43" s="10" t="s">
        <v>17</v>
      </c>
      <c r="C43" s="10" t="s">
        <v>73</v>
      </c>
      <c r="D43" s="15" t="s">
        <v>74</v>
      </c>
      <c r="E43" s="17" t="s">
        <v>40</v>
      </c>
      <c r="F43" s="17"/>
      <c r="G43" s="18"/>
      <c r="H43" s="17"/>
    </row>
    <row r="44" customFormat="false" ht="43.5" hidden="false" customHeight="true" outlineLevel="0" collapsed="false">
      <c r="A44" s="10" t="n">
        <v>24</v>
      </c>
      <c r="B44" s="10" t="s">
        <v>18</v>
      </c>
      <c r="C44" s="10" t="s">
        <v>75</v>
      </c>
      <c r="D44" s="15" t="s">
        <v>76</v>
      </c>
      <c r="E44" s="17" t="s">
        <v>40</v>
      </c>
      <c r="F44" s="17"/>
      <c r="G44" s="18"/>
      <c r="H44" s="17"/>
    </row>
    <row r="45" customFormat="false" ht="43.5" hidden="false" customHeight="true" outlineLevel="0" collapsed="false">
      <c r="A45" s="10" t="n">
        <v>25</v>
      </c>
      <c r="B45" s="10" t="s">
        <v>18</v>
      </c>
      <c r="C45" s="10" t="s">
        <v>77</v>
      </c>
      <c r="D45" s="15" t="s">
        <v>78</v>
      </c>
      <c r="E45" s="17" t="s">
        <v>40</v>
      </c>
      <c r="F45" s="17"/>
      <c r="G45" s="18"/>
      <c r="H45" s="17"/>
    </row>
    <row r="46" customFormat="false" ht="30" hidden="false" customHeight="true" outlineLevel="0" collapsed="false">
      <c r="A46" s="10" t="n">
        <v>26</v>
      </c>
      <c r="B46" s="10" t="s">
        <v>18</v>
      </c>
      <c r="C46" s="10" t="s">
        <v>79</v>
      </c>
      <c r="D46" s="15" t="s">
        <v>80</v>
      </c>
      <c r="E46" s="17" t="s">
        <v>40</v>
      </c>
      <c r="F46" s="17"/>
      <c r="G46" s="18"/>
      <c r="H46" s="17"/>
    </row>
    <row r="47" customFormat="false" ht="30" hidden="false" customHeight="true" outlineLevel="0" collapsed="false">
      <c r="A47" s="10" t="n">
        <v>27</v>
      </c>
      <c r="B47" s="10" t="s">
        <v>18</v>
      </c>
      <c r="C47" s="10" t="s">
        <v>81</v>
      </c>
      <c r="D47" s="15" t="s">
        <v>78</v>
      </c>
      <c r="E47" s="17" t="s">
        <v>40</v>
      </c>
      <c r="F47" s="17"/>
      <c r="G47" s="18"/>
      <c r="H47" s="17"/>
    </row>
    <row r="48" customFormat="false" ht="30" hidden="false" customHeight="true" outlineLevel="0" collapsed="false">
      <c r="A48" s="10" t="n">
        <v>28</v>
      </c>
      <c r="B48" s="10" t="s">
        <v>18</v>
      </c>
      <c r="C48" s="10" t="s">
        <v>82</v>
      </c>
      <c r="D48" s="15" t="s">
        <v>63</v>
      </c>
      <c r="E48" s="17" t="s">
        <v>40</v>
      </c>
      <c r="F48" s="17"/>
      <c r="G48" s="18"/>
      <c r="H48" s="17"/>
    </row>
    <row r="49" customFormat="false" ht="43.5" hidden="false" customHeight="true" outlineLevel="0" collapsed="false">
      <c r="A49" s="10" t="n">
        <v>29</v>
      </c>
      <c r="B49" s="10" t="s">
        <v>18</v>
      </c>
      <c r="C49" s="10" t="s">
        <v>83</v>
      </c>
      <c r="D49" s="15" t="s">
        <v>39</v>
      </c>
      <c r="E49" s="17" t="s">
        <v>40</v>
      </c>
      <c r="F49" s="17"/>
      <c r="G49" s="18"/>
      <c r="H49" s="17"/>
    </row>
    <row r="50" customFormat="false" ht="30" hidden="false" customHeight="true" outlineLevel="0" collapsed="false">
      <c r="A50" s="10" t="n">
        <v>30</v>
      </c>
      <c r="B50" s="10" t="s">
        <v>18</v>
      </c>
      <c r="C50" s="10" t="s">
        <v>84</v>
      </c>
      <c r="D50" s="15" t="s">
        <v>78</v>
      </c>
      <c r="E50" s="17" t="s">
        <v>40</v>
      </c>
      <c r="F50" s="17"/>
      <c r="G50" s="18"/>
      <c r="H50" s="17"/>
    </row>
    <row r="51" customFormat="false" ht="30" hidden="false" customHeight="true" outlineLevel="0" collapsed="false">
      <c r="A51" s="10" t="n">
        <v>31</v>
      </c>
      <c r="B51" s="10" t="s">
        <v>18</v>
      </c>
      <c r="C51" s="10" t="s">
        <v>85</v>
      </c>
      <c r="D51" s="15" t="s">
        <v>44</v>
      </c>
      <c r="E51" s="17" t="s">
        <v>40</v>
      </c>
      <c r="F51" s="17"/>
      <c r="G51" s="18"/>
      <c r="H51" s="17"/>
    </row>
    <row r="52" customFormat="false" ht="43.5" hidden="false" customHeight="true" outlineLevel="0" collapsed="false">
      <c r="A52" s="10" t="n">
        <v>32</v>
      </c>
      <c r="B52" s="10" t="s">
        <v>18</v>
      </c>
      <c r="C52" s="10" t="s">
        <v>86</v>
      </c>
      <c r="D52" s="15" t="s">
        <v>48</v>
      </c>
      <c r="E52" s="17" t="s">
        <v>40</v>
      </c>
      <c r="F52" s="17"/>
      <c r="G52" s="18"/>
      <c r="H52" s="17"/>
    </row>
    <row r="53" customFormat="false" ht="43.5" hidden="false" customHeight="true" outlineLevel="0" collapsed="false">
      <c r="A53" s="10" t="n">
        <v>33</v>
      </c>
      <c r="B53" s="10" t="s">
        <v>19</v>
      </c>
      <c r="C53" s="10" t="s">
        <v>87</v>
      </c>
      <c r="D53" s="15" t="s">
        <v>44</v>
      </c>
      <c r="E53" s="17" t="s">
        <v>40</v>
      </c>
      <c r="F53" s="17"/>
      <c r="G53" s="18"/>
      <c r="H53" s="17"/>
    </row>
    <row r="54" customFormat="false" ht="30" hidden="false" customHeight="true" outlineLevel="0" collapsed="false">
      <c r="A54" s="10" t="n">
        <v>34</v>
      </c>
      <c r="B54" s="10" t="s">
        <v>19</v>
      </c>
      <c r="C54" s="10" t="s">
        <v>88</v>
      </c>
      <c r="D54" s="15" t="s">
        <v>89</v>
      </c>
      <c r="E54" s="17" t="s">
        <v>40</v>
      </c>
      <c r="F54" s="17"/>
      <c r="G54" s="18"/>
      <c r="H54" s="17"/>
    </row>
    <row r="55" customFormat="false" ht="30" hidden="false" customHeight="true" outlineLevel="0" collapsed="false">
      <c r="A55" s="10" t="n">
        <v>35</v>
      </c>
      <c r="B55" s="10" t="s">
        <v>19</v>
      </c>
      <c r="C55" s="10" t="s">
        <v>90</v>
      </c>
      <c r="D55" s="15" t="s">
        <v>91</v>
      </c>
      <c r="E55" s="17" t="s">
        <v>40</v>
      </c>
      <c r="F55" s="17"/>
      <c r="G55" s="18"/>
      <c r="H55" s="17"/>
    </row>
    <row r="56" customFormat="false" ht="30" hidden="false" customHeight="true" outlineLevel="0" collapsed="false">
      <c r="A56" s="10" t="n">
        <v>36</v>
      </c>
      <c r="B56" s="10" t="s">
        <v>19</v>
      </c>
      <c r="C56" s="10" t="s">
        <v>92</v>
      </c>
      <c r="D56" s="15" t="s">
        <v>44</v>
      </c>
      <c r="E56" s="17" t="s">
        <v>40</v>
      </c>
      <c r="F56" s="17"/>
      <c r="G56" s="18"/>
      <c r="H56" s="17"/>
    </row>
    <row r="57" customFormat="false" ht="30" hidden="false" customHeight="true" outlineLevel="0" collapsed="false">
      <c r="A57" s="10" t="n">
        <v>37</v>
      </c>
      <c r="B57" s="10" t="s">
        <v>19</v>
      </c>
      <c r="C57" s="10" t="s">
        <v>93</v>
      </c>
      <c r="D57" s="15" t="s">
        <v>44</v>
      </c>
      <c r="E57" s="17" t="s">
        <v>40</v>
      </c>
      <c r="F57" s="17"/>
      <c r="G57" s="18"/>
      <c r="H57" s="17"/>
    </row>
    <row r="58" customFormat="false" ht="30" hidden="false" customHeight="true" outlineLevel="0" collapsed="false">
      <c r="A58" s="10" t="n">
        <v>38</v>
      </c>
      <c r="B58" s="10" t="s">
        <v>19</v>
      </c>
      <c r="C58" s="10" t="s">
        <v>94</v>
      </c>
      <c r="D58" s="15" t="s">
        <v>95</v>
      </c>
      <c r="E58" s="17" t="s">
        <v>40</v>
      </c>
      <c r="F58" s="17"/>
      <c r="G58" s="18"/>
      <c r="H58" s="17"/>
    </row>
    <row r="59" customFormat="false" ht="43.5" hidden="false" customHeight="true" outlineLevel="0" collapsed="false">
      <c r="A59" s="10" t="n">
        <v>39</v>
      </c>
      <c r="B59" s="10" t="s">
        <v>20</v>
      </c>
      <c r="C59" s="10" t="s">
        <v>96</v>
      </c>
      <c r="D59" s="15" t="s">
        <v>97</v>
      </c>
      <c r="E59" s="17" t="s">
        <v>40</v>
      </c>
      <c r="F59" s="17"/>
      <c r="G59" s="18"/>
      <c r="H59" s="17"/>
    </row>
    <row r="60" customFormat="false" ht="43.5" hidden="false" customHeight="true" outlineLevel="0" collapsed="false">
      <c r="A60" s="10" t="n">
        <v>40</v>
      </c>
      <c r="B60" s="10" t="s">
        <v>20</v>
      </c>
      <c r="C60" s="10" t="s">
        <v>98</v>
      </c>
      <c r="D60" s="15" t="s">
        <v>99</v>
      </c>
      <c r="E60" s="17" t="s">
        <v>40</v>
      </c>
      <c r="F60" s="17"/>
      <c r="G60" s="18"/>
      <c r="H60" s="17"/>
    </row>
    <row r="61" customFormat="false" ht="43.5" hidden="false" customHeight="true" outlineLevel="0" collapsed="false">
      <c r="A61" s="10" t="n">
        <v>41</v>
      </c>
      <c r="B61" s="10" t="s">
        <v>20</v>
      </c>
      <c r="C61" s="10" t="s">
        <v>100</v>
      </c>
      <c r="D61" s="15" t="s">
        <v>101</v>
      </c>
      <c r="E61" s="17" t="s">
        <v>40</v>
      </c>
      <c r="F61" s="17"/>
      <c r="G61" s="18"/>
      <c r="H61" s="17"/>
    </row>
    <row r="62" customFormat="false" ht="30" hidden="false" customHeight="true" outlineLevel="0" collapsed="false">
      <c r="A62" s="10" t="n">
        <v>42</v>
      </c>
      <c r="B62" s="10" t="s">
        <v>20</v>
      </c>
      <c r="C62" s="10" t="s">
        <v>102</v>
      </c>
      <c r="D62" s="15" t="s">
        <v>103</v>
      </c>
      <c r="E62" s="17" t="s">
        <v>40</v>
      </c>
      <c r="F62" s="17"/>
      <c r="G62" s="18"/>
      <c r="H62" s="17"/>
    </row>
    <row r="63" customFormat="false" ht="30" hidden="false" customHeight="true" outlineLevel="0" collapsed="false">
      <c r="A63" s="10" t="n">
        <v>43</v>
      </c>
      <c r="B63" s="10" t="s">
        <v>20</v>
      </c>
      <c r="C63" s="10" t="s">
        <v>104</v>
      </c>
      <c r="D63" s="15" t="s">
        <v>105</v>
      </c>
      <c r="E63" s="17" t="s">
        <v>40</v>
      </c>
      <c r="F63" s="17"/>
      <c r="G63" s="18"/>
      <c r="H63" s="17"/>
    </row>
    <row r="64" customFormat="false" ht="30" hidden="false" customHeight="true" outlineLevel="0" collapsed="false">
      <c r="A64" s="10" t="n">
        <v>44</v>
      </c>
      <c r="B64" s="10" t="s">
        <v>20</v>
      </c>
      <c r="C64" s="10" t="s">
        <v>106</v>
      </c>
      <c r="D64" s="15" t="s">
        <v>107</v>
      </c>
      <c r="E64" s="17" t="s">
        <v>40</v>
      </c>
      <c r="F64" s="17"/>
      <c r="G64" s="18"/>
      <c r="H64" s="17"/>
    </row>
    <row r="65" customFormat="false" ht="43.5" hidden="false" customHeight="true" outlineLevel="0" collapsed="false">
      <c r="A65" s="10" t="n">
        <v>45</v>
      </c>
      <c r="B65" s="10" t="s">
        <v>20</v>
      </c>
      <c r="C65" s="10" t="s">
        <v>108</v>
      </c>
      <c r="D65" s="15" t="s">
        <v>109</v>
      </c>
      <c r="E65" s="17" t="s">
        <v>40</v>
      </c>
      <c r="F65" s="17"/>
      <c r="G65" s="18"/>
      <c r="H65" s="17"/>
    </row>
    <row r="66" customFormat="false" ht="30" hidden="false" customHeight="true" outlineLevel="0" collapsed="false">
      <c r="A66" s="10" t="n">
        <v>46</v>
      </c>
      <c r="B66" s="10" t="s">
        <v>20</v>
      </c>
      <c r="C66" s="10" t="s">
        <v>110</v>
      </c>
      <c r="D66" s="15" t="s">
        <v>111</v>
      </c>
      <c r="E66" s="17" t="s">
        <v>40</v>
      </c>
      <c r="F66" s="17"/>
      <c r="G66" s="18"/>
      <c r="H66" s="17"/>
    </row>
    <row r="67" customFormat="false" ht="30" hidden="false" customHeight="true" outlineLevel="0" collapsed="false">
      <c r="A67" s="10" t="n">
        <v>47</v>
      </c>
      <c r="B67" s="10" t="s">
        <v>20</v>
      </c>
      <c r="C67" s="10" t="s">
        <v>112</v>
      </c>
      <c r="D67" s="15" t="s">
        <v>113</v>
      </c>
      <c r="E67" s="17" t="s">
        <v>40</v>
      </c>
      <c r="F67" s="17"/>
      <c r="G67" s="18"/>
      <c r="H67" s="17"/>
    </row>
    <row r="68" customFormat="false" ht="43.5" hidden="false" customHeight="true" outlineLevel="0" collapsed="false">
      <c r="A68" s="10" t="n">
        <v>48</v>
      </c>
      <c r="B68" s="10" t="s">
        <v>20</v>
      </c>
      <c r="C68" s="10" t="s">
        <v>114</v>
      </c>
      <c r="D68" s="15" t="s">
        <v>44</v>
      </c>
      <c r="E68" s="17" t="s">
        <v>40</v>
      </c>
      <c r="F68" s="17"/>
      <c r="G68" s="18"/>
      <c r="H68" s="17"/>
    </row>
    <row r="69" customFormat="false" ht="30" hidden="false" customHeight="true" outlineLevel="0" collapsed="false">
      <c r="A69" s="10" t="n">
        <v>49</v>
      </c>
      <c r="B69" s="10" t="s">
        <v>21</v>
      </c>
      <c r="C69" s="10" t="s">
        <v>115</v>
      </c>
      <c r="D69" s="15" t="s">
        <v>116</v>
      </c>
      <c r="E69" s="17" t="s">
        <v>40</v>
      </c>
      <c r="F69" s="17"/>
      <c r="G69" s="18"/>
      <c r="H69" s="17"/>
    </row>
    <row r="70" customFormat="false" ht="30" hidden="false" customHeight="true" outlineLevel="0" collapsed="false">
      <c r="A70" s="10" t="n">
        <v>50</v>
      </c>
      <c r="B70" s="10" t="s">
        <v>21</v>
      </c>
      <c r="C70" s="10" t="s">
        <v>117</v>
      </c>
      <c r="D70" s="15" t="s">
        <v>118</v>
      </c>
      <c r="E70" s="17" t="s">
        <v>40</v>
      </c>
      <c r="F70" s="17"/>
      <c r="G70" s="18"/>
      <c r="H70" s="17"/>
    </row>
    <row r="71" customFormat="false" ht="30" hidden="false" customHeight="true" outlineLevel="0" collapsed="false">
      <c r="A71" s="10" t="n">
        <v>51</v>
      </c>
      <c r="B71" s="10" t="s">
        <v>21</v>
      </c>
      <c r="C71" s="10" t="s">
        <v>119</v>
      </c>
      <c r="D71" s="15" t="s">
        <v>120</v>
      </c>
      <c r="E71" s="17" t="s">
        <v>40</v>
      </c>
      <c r="F71" s="17"/>
      <c r="G71" s="18"/>
      <c r="H71" s="17"/>
    </row>
    <row r="72" customFormat="false" ht="43.5" hidden="false" customHeight="true" outlineLevel="0" collapsed="false">
      <c r="A72" s="10" t="n">
        <v>52</v>
      </c>
      <c r="B72" s="10" t="s">
        <v>21</v>
      </c>
      <c r="C72" s="10" t="s">
        <v>121</v>
      </c>
      <c r="D72" s="15" t="s">
        <v>122</v>
      </c>
      <c r="E72" s="17" t="s">
        <v>40</v>
      </c>
      <c r="F72" s="17"/>
      <c r="G72" s="18"/>
      <c r="H72" s="17"/>
    </row>
    <row r="73" customFormat="false" ht="57.75" hidden="false" customHeight="true" outlineLevel="0" collapsed="false">
      <c r="A73" s="10" t="n">
        <v>53</v>
      </c>
      <c r="B73" s="10" t="s">
        <v>21</v>
      </c>
      <c r="C73" s="10" t="s">
        <v>123</v>
      </c>
      <c r="D73" s="15" t="s">
        <v>124</v>
      </c>
      <c r="E73" s="17" t="s">
        <v>40</v>
      </c>
      <c r="F73" s="17"/>
      <c r="G73" s="18"/>
      <c r="H73" s="17"/>
    </row>
    <row r="74" customFormat="false" ht="30" hidden="false" customHeight="true" outlineLevel="0" collapsed="false">
      <c r="A74" s="10" t="n">
        <v>54</v>
      </c>
      <c r="B74" s="10" t="s">
        <v>21</v>
      </c>
      <c r="C74" s="10" t="s">
        <v>125</v>
      </c>
      <c r="D74" s="15" t="s">
        <v>126</v>
      </c>
      <c r="E74" s="17" t="s">
        <v>40</v>
      </c>
      <c r="F74" s="17"/>
      <c r="G74" s="18"/>
      <c r="H74" s="17"/>
    </row>
    <row r="76" customFormat="false" ht="15" hidden="false" customHeight="false" outlineLevel="0" collapsed="false">
      <c r="A76" s="19" t="s">
        <v>127</v>
      </c>
    </row>
    <row r="77" customFormat="false" ht="15" hidden="false" customHeight="false" outlineLevel="0" collapsed="false">
      <c r="A77" s="20" t="s">
        <v>128</v>
      </c>
    </row>
  </sheetData>
  <mergeCells count="13">
    <mergeCell ref="A5:B5"/>
    <mergeCell ref="A6:B6"/>
    <mergeCell ref="B9:C9"/>
    <mergeCell ref="B10:C10"/>
    <mergeCell ref="B11:C11"/>
    <mergeCell ref="B12:C12"/>
    <mergeCell ref="B13:C13"/>
    <mergeCell ref="B14:C14"/>
    <mergeCell ref="B15:C15"/>
    <mergeCell ref="B16:C16"/>
    <mergeCell ref="B17:C17"/>
    <mergeCell ref="B18:C18"/>
    <mergeCell ref="D18:H18"/>
  </mergeCells>
  <conditionalFormatting sqref="H10:H17">
    <cfRule type="expression" priority="2" aboveAverage="0" equalAverage="0" bottom="0" percent="0" rank="0" text="" dxfId="0">
      <formula>H10=1</formula>
    </cfRule>
    <cfRule type="expression" priority="3" aboveAverage="0" equalAverage="0" bottom="0" percent="0" rank="0" text="" dxfId="1">
      <formula>H10&lt;0.5</formula>
    </cfRule>
    <cfRule type="expression" priority="4" aboveAverage="0" equalAverage="0" bottom="0" percent="0" rank="0" text="" dxfId="2">
      <formula>H10&lt;1</formula>
    </cfRule>
  </conditionalFormatting>
  <conditionalFormatting sqref="D18">
    <cfRule type="expression" priority="5" aboveAverage="0" equalAverage="0" bottom="0" percent="0" rank="0" text="" dxfId="0">
      <formula>D18="Passage terminé"</formula>
    </cfRule>
    <cfRule type="expression" priority="6" aboveAverage="0" equalAverage="0" bottom="0" percent="0" rank="0" text="" dxfId="1">
      <formula>D18="À engager"</formula>
    </cfRule>
    <cfRule type="expression" priority="7" aboveAverage="0" equalAverage="0" bottom="0" percent="0" rank="0" text="" dxfId="2">
      <formula>D18="En bonne voie"</formula>
    </cfRule>
  </conditionalFormatting>
  <conditionalFormatting sqref="E21:E74">
    <cfRule type="expression" priority="8" aboveAverage="0" equalAverage="0" bottom="0" percent="0" rank="0" text="" dxfId="0">
      <formula>E21="Fait"</formula>
    </cfRule>
    <cfRule type="expression" priority="9" aboveAverage="0" equalAverage="0" bottom="0" percent="0" rank="0" text="" dxfId="1">
      <formula>E21="À faire"</formula>
    </cfRule>
    <cfRule type="expression" priority="10" aboveAverage="0" equalAverage="0" bottom="0" percent="0" rank="0" text="" dxfId="2">
      <formula>E21="En cours"</formula>
    </cfRule>
  </conditionalFormatting>
  <dataValidations count="1">
    <dataValidation allowBlank="true" errorStyle="stop" operator="between" showDropDown="false" showErrorMessage="false" showInputMessage="false" sqref="E21:E74" type="list">
      <formula1>"À faire,En cours,Fait,Sans objet"</formula1>
      <formula2>0</formula2>
    </dataValidation>
  </dataValidations>
  <printOptions headings="false" gridLines="false" gridLinesSet="true" horizontalCentered="false" verticalCentered="false"/>
  <pageMargins left="0.75" right="0.75"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&amp;CSamuel PETE — Mon Asso Cultuelle — E02 — monassocultuelle.com</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4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6" topLeftCell="A7"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44"/>
    <col collapsed="false" customWidth="true" hidden="false" outlineLevel="0" max="2" min="2" style="0" width="40"/>
    <col collapsed="false" customWidth="true" hidden="false" outlineLevel="0" max="3" min="3" style="0" width="16"/>
    <col collapsed="false" customWidth="true" hidden="false" outlineLevel="0" max="4" min="4" style="0" width="20"/>
    <col collapsed="false" customWidth="true" hidden="false" outlineLevel="0" max="5" min="5" style="0" width="36"/>
  </cols>
  <sheetData>
    <row r="1" customFormat="false" ht="15" hidden="false" customHeight="false" outlineLevel="0" collapsed="false">
      <c r="A1" s="1" t="s">
        <v>0</v>
      </c>
    </row>
    <row r="2" customFormat="false" ht="19.7" hidden="false" customHeight="false" outlineLevel="0" collapsed="false">
      <c r="A2" s="2" t="s">
        <v>129</v>
      </c>
    </row>
    <row r="3" customFormat="false" ht="15" hidden="false" customHeight="false" outlineLevel="0" collapsed="false">
      <c r="A3" s="3" t="s">
        <v>130</v>
      </c>
    </row>
    <row r="4" customFormat="false" ht="15" hidden="false" customHeight="false" outlineLevel="0" collapsed="false">
      <c r="A4" s="4" t="s">
        <v>3</v>
      </c>
    </row>
    <row r="6" customFormat="false" ht="30" hidden="false" customHeight="true" outlineLevel="0" collapsed="false">
      <c r="A6" s="9" t="s">
        <v>131</v>
      </c>
      <c r="B6" s="9" t="s">
        <v>132</v>
      </c>
      <c r="C6" s="9" t="s">
        <v>133</v>
      </c>
      <c r="D6" s="9" t="s">
        <v>134</v>
      </c>
      <c r="E6" s="9" t="s">
        <v>135</v>
      </c>
    </row>
    <row r="7" customFormat="false" ht="15" hidden="false" customHeight="false" outlineLevel="0" collapsed="false">
      <c r="A7" s="21" t="s">
        <v>136</v>
      </c>
      <c r="B7" s="22"/>
      <c r="C7" s="22"/>
      <c r="D7" s="22"/>
      <c r="E7" s="22"/>
    </row>
    <row r="8" customFormat="false" ht="15" hidden="false" customHeight="false" outlineLevel="0" collapsed="false">
      <c r="A8" s="10" t="s">
        <v>137</v>
      </c>
      <c r="B8" s="6" t="s">
        <v>138</v>
      </c>
      <c r="C8" s="15" t="s">
        <v>139</v>
      </c>
      <c r="D8" s="23" t="n">
        <v>18500</v>
      </c>
      <c r="E8" s="6" t="s">
        <v>140</v>
      </c>
    </row>
    <row r="9" customFormat="false" ht="15" hidden="false" customHeight="false" outlineLevel="0" collapsed="false">
      <c r="A9" s="10" t="s">
        <v>141</v>
      </c>
      <c r="B9" s="6" t="s">
        <v>142</v>
      </c>
      <c r="C9" s="15" t="s">
        <v>143</v>
      </c>
      <c r="D9" s="23" t="n">
        <v>42000</v>
      </c>
      <c r="E9" s="6" t="s">
        <v>144</v>
      </c>
    </row>
    <row r="10" customFormat="false" ht="15" hidden="false" customHeight="false" outlineLevel="0" collapsed="false">
      <c r="A10" s="10" t="s">
        <v>145</v>
      </c>
      <c r="B10" s="6" t="s">
        <v>146</v>
      </c>
      <c r="C10" s="15" t="s">
        <v>147</v>
      </c>
      <c r="D10" s="23" t="n">
        <v>350</v>
      </c>
      <c r="E10" s="6" t="s">
        <v>148</v>
      </c>
    </row>
    <row r="11" customFormat="false" ht="15" hidden="false" customHeight="false" outlineLevel="0" collapsed="false">
      <c r="A11" s="10" t="s">
        <v>149</v>
      </c>
      <c r="B11" s="6" t="s">
        <v>150</v>
      </c>
      <c r="C11" s="15" t="s">
        <v>151</v>
      </c>
      <c r="D11" s="23" t="n">
        <v>350000</v>
      </c>
      <c r="E11" s="6" t="s">
        <v>152</v>
      </c>
    </row>
    <row r="12" customFormat="false" ht="15" hidden="false" customHeight="false" outlineLevel="0" collapsed="false">
      <c r="A12" s="10" t="s">
        <v>153</v>
      </c>
      <c r="B12" s="6" t="s">
        <v>154</v>
      </c>
      <c r="C12" s="15" t="s">
        <v>155</v>
      </c>
      <c r="D12" s="23" t="n">
        <v>12000</v>
      </c>
      <c r="E12" s="6" t="s">
        <v>156</v>
      </c>
    </row>
    <row r="13" customFormat="false" ht="15" hidden="false" customHeight="false" outlineLevel="0" collapsed="false">
      <c r="A13" s="10" t="s">
        <v>157</v>
      </c>
      <c r="B13" s="6" t="s">
        <v>158</v>
      </c>
      <c r="C13" s="15" t="s">
        <v>159</v>
      </c>
      <c r="D13" s="23" t="n">
        <v>800</v>
      </c>
      <c r="E13" s="6" t="s">
        <v>160</v>
      </c>
    </row>
    <row r="14" customFormat="false" ht="15" hidden="false" customHeight="false" outlineLevel="0" collapsed="false">
      <c r="A14" s="10" t="s">
        <v>161</v>
      </c>
      <c r="B14" s="6" t="s">
        <v>162</v>
      </c>
      <c r="C14" s="15" t="s">
        <v>163</v>
      </c>
      <c r="D14" s="23" t="n">
        <v>1200</v>
      </c>
      <c r="E14" s="6" t="s">
        <v>164</v>
      </c>
    </row>
    <row r="15" customFormat="false" ht="15" hidden="false" customHeight="false" outlineLevel="0" collapsed="false">
      <c r="A15" s="10" t="s">
        <v>165</v>
      </c>
      <c r="B15" s="17"/>
      <c r="C15" s="15"/>
      <c r="D15" s="24"/>
      <c r="E15" s="17"/>
    </row>
    <row r="16" customFormat="false" ht="15" hidden="false" customHeight="false" outlineLevel="0" collapsed="false">
      <c r="A16" s="10" t="s">
        <v>165</v>
      </c>
      <c r="B16" s="17"/>
      <c r="C16" s="15"/>
      <c r="D16" s="24"/>
      <c r="E16" s="17"/>
    </row>
    <row r="17" customFormat="false" ht="15" hidden="false" customHeight="false" outlineLevel="0" collapsed="false">
      <c r="A17" s="12" t="s">
        <v>166</v>
      </c>
      <c r="B17" s="10"/>
      <c r="C17" s="10"/>
      <c r="D17" s="25" t="n">
        <f aca="false">SUM(D8:D16)</f>
        <v>424850</v>
      </c>
      <c r="E17" s="10"/>
    </row>
    <row r="19" customFormat="false" ht="15" hidden="false" customHeight="false" outlineLevel="0" collapsed="false">
      <c r="A19" s="21" t="s">
        <v>167</v>
      </c>
      <c r="B19" s="22"/>
      <c r="C19" s="22"/>
      <c r="D19" s="22"/>
      <c r="E19" s="22"/>
    </row>
    <row r="20" customFormat="false" ht="15" hidden="false" customHeight="false" outlineLevel="0" collapsed="false">
      <c r="A20" s="10" t="s">
        <v>168</v>
      </c>
      <c r="B20" s="6" t="s">
        <v>169</v>
      </c>
      <c r="C20" s="15" t="s">
        <v>170</v>
      </c>
      <c r="D20" s="23" t="n">
        <v>120000</v>
      </c>
      <c r="E20" s="6" t="s">
        <v>56</v>
      </c>
    </row>
    <row r="21" customFormat="false" ht="15" hidden="false" customHeight="false" outlineLevel="0" collapsed="false">
      <c r="A21" s="10" t="s">
        <v>171</v>
      </c>
      <c r="B21" s="6" t="s">
        <v>172</v>
      </c>
      <c r="C21" s="15" t="s">
        <v>173</v>
      </c>
      <c r="D21" s="23" t="n">
        <v>1450</v>
      </c>
      <c r="E21" s="6" t="s">
        <v>156</v>
      </c>
    </row>
    <row r="22" customFormat="false" ht="15" hidden="false" customHeight="false" outlineLevel="0" collapsed="false">
      <c r="A22" s="10" t="s">
        <v>174</v>
      </c>
      <c r="B22" s="6" t="s">
        <v>175</v>
      </c>
      <c r="C22" s="15" t="s">
        <v>176</v>
      </c>
      <c r="D22" s="23" t="n">
        <v>2100</v>
      </c>
      <c r="E22" s="6" t="s">
        <v>177</v>
      </c>
    </row>
    <row r="23" customFormat="false" ht="15" hidden="false" customHeight="false" outlineLevel="0" collapsed="false">
      <c r="A23" s="10" t="s">
        <v>178</v>
      </c>
      <c r="B23" s="6" t="s">
        <v>179</v>
      </c>
      <c r="C23" s="15" t="s">
        <v>180</v>
      </c>
      <c r="D23" s="23" t="n">
        <v>500</v>
      </c>
      <c r="E23" s="6" t="s">
        <v>181</v>
      </c>
    </row>
    <row r="24" customFormat="false" ht="15" hidden="false" customHeight="false" outlineLevel="0" collapsed="false">
      <c r="A24" s="10" t="s">
        <v>165</v>
      </c>
      <c r="B24" s="17"/>
      <c r="C24" s="15"/>
      <c r="D24" s="24"/>
      <c r="E24" s="17"/>
    </row>
    <row r="25" customFormat="false" ht="15" hidden="false" customHeight="false" outlineLevel="0" collapsed="false">
      <c r="A25" s="10" t="s">
        <v>165</v>
      </c>
      <c r="B25" s="17"/>
      <c r="C25" s="15"/>
      <c r="D25" s="24"/>
      <c r="E25" s="17"/>
    </row>
    <row r="26" customFormat="false" ht="15" hidden="false" customHeight="false" outlineLevel="0" collapsed="false">
      <c r="A26" s="12" t="s">
        <v>182</v>
      </c>
      <c r="B26" s="10"/>
      <c r="C26" s="10"/>
      <c r="D26" s="25" t="n">
        <f aca="false">SUM(D20:D25)</f>
        <v>124050</v>
      </c>
      <c r="E26" s="10"/>
    </row>
    <row r="28" customFormat="false" ht="26.85" hidden="false" customHeight="false" outlineLevel="0" collapsed="false">
      <c r="A28" s="21" t="s">
        <v>183</v>
      </c>
      <c r="B28" s="22"/>
      <c r="C28" s="22"/>
      <c r="D28" s="22"/>
      <c r="E28" s="22"/>
    </row>
    <row r="29" customFormat="false" ht="15" hidden="false" customHeight="false" outlineLevel="0" collapsed="false">
      <c r="A29" s="10" t="s">
        <v>184</v>
      </c>
      <c r="B29" s="6" t="s">
        <v>185</v>
      </c>
      <c r="C29" s="15" t="s">
        <v>186</v>
      </c>
      <c r="D29" s="23" t="n">
        <v>6000</v>
      </c>
      <c r="E29" s="6" t="s">
        <v>187</v>
      </c>
    </row>
    <row r="30" customFormat="false" ht="15" hidden="false" customHeight="false" outlineLevel="0" collapsed="false">
      <c r="A30" s="10" t="s">
        <v>188</v>
      </c>
      <c r="B30" s="17"/>
      <c r="C30" s="15" t="s">
        <v>186</v>
      </c>
      <c r="D30" s="24"/>
      <c r="E30" s="17"/>
    </row>
    <row r="31" customFormat="false" ht="15" hidden="false" customHeight="false" outlineLevel="0" collapsed="false">
      <c r="A31" s="12" t="s">
        <v>189</v>
      </c>
      <c r="B31" s="10"/>
      <c r="C31" s="10"/>
      <c r="D31" s="25" t="n">
        <f aca="false">SUM(D29:D30)</f>
        <v>6000</v>
      </c>
      <c r="E31" s="10"/>
    </row>
    <row r="33" customFormat="false" ht="15" hidden="false" customHeight="false" outlineLevel="0" collapsed="false">
      <c r="A33" s="8" t="s">
        <v>190</v>
      </c>
    </row>
    <row r="34" customFormat="false" ht="15" hidden="false" customHeight="false" outlineLevel="0" collapsed="false">
      <c r="A34" s="10" t="s">
        <v>166</v>
      </c>
      <c r="D34" s="26" t="n">
        <f aca="false">D17</f>
        <v>424850</v>
      </c>
    </row>
    <row r="35" customFormat="false" ht="15" hidden="false" customHeight="false" outlineLevel="0" collapsed="false">
      <c r="A35" s="10" t="s">
        <v>191</v>
      </c>
      <c r="D35" s="26" t="n">
        <f aca="false">-D26</f>
        <v>-124050</v>
      </c>
    </row>
    <row r="36" customFormat="false" ht="15" hidden="false" customHeight="false" outlineLevel="0" collapsed="false">
      <c r="A36" s="10" t="s">
        <v>192</v>
      </c>
      <c r="D36" s="26" t="n">
        <f aca="false">-D31</f>
        <v>-6000</v>
      </c>
    </row>
    <row r="37" customFormat="false" ht="15" hidden="false" customHeight="false" outlineLevel="0" collapsed="false">
      <c r="A37" s="12" t="s">
        <v>193</v>
      </c>
      <c r="D37" s="27" t="n">
        <f aca="false">D17-D26-D31</f>
        <v>294800</v>
      </c>
    </row>
    <row r="38" customFormat="false" ht="15" hidden="false" customHeight="false" outlineLevel="0" collapsed="false">
      <c r="A38" s="10" t="s">
        <v>194</v>
      </c>
      <c r="D38" s="5" t="str">
        <f aca="false">IF(D37&lt;0,"Situation nette négative : vérifier le recensement",IF(D17=0,"Inventaire à compléter","OK"))</f>
        <v>OK</v>
      </c>
      <c r="E38" s="5"/>
    </row>
    <row r="40" customFormat="false" ht="31.5" hidden="false" customHeight="true" outlineLevel="0" collapsed="false">
      <c r="A40" s="5" t="s">
        <v>195</v>
      </c>
      <c r="B40" s="5"/>
      <c r="C40" s="5"/>
      <c r="D40" s="6" t="s">
        <v>196</v>
      </c>
    </row>
    <row r="41" customFormat="false" ht="31.5" hidden="false" customHeight="true" outlineLevel="0" collapsed="false">
      <c r="A41" s="12" t="s">
        <v>197</v>
      </c>
      <c r="B41" s="10" t="str">
        <f aca="false">IF(D40="Oui","Enregistrer les actifs et passifs d’ouverture en contrepartie du compte 1021 « Première situation nette établie » (fonds propres, hors compte de résultat).",IF(D40="Non","Ne pas utiliser le compte 1021 : reprendre les soldes du dernier bilan en à-nouveaux.",""))</f>
        <v>Enregistrer les actifs et passifs d’ouverture en contrepartie du compte 1021 « Première situation nette établie » (fonds propres, hors compte de résultat).</v>
      </c>
      <c r="C41" s="10"/>
      <c r="D41" s="10"/>
      <c r="E41" s="10"/>
    </row>
    <row r="43" customFormat="false" ht="48" hidden="false" customHeight="true" outlineLevel="0" collapsed="false">
      <c r="A43" s="28" t="s">
        <v>198</v>
      </c>
      <c r="B43" s="28"/>
      <c r="C43" s="28"/>
      <c r="D43" s="28"/>
      <c r="E43" s="28"/>
    </row>
    <row r="45" customFormat="false" ht="15" hidden="false" customHeight="false" outlineLevel="0" collapsed="false">
      <c r="A45" s="19" t="s">
        <v>127</v>
      </c>
    </row>
    <row r="46" customFormat="false" ht="15" hidden="false" customHeight="false" outlineLevel="0" collapsed="false">
      <c r="A46" s="20" t="s">
        <v>128</v>
      </c>
    </row>
  </sheetData>
  <mergeCells count="4">
    <mergeCell ref="D38:E38"/>
    <mergeCell ref="A40:C40"/>
    <mergeCell ref="B41:E41"/>
    <mergeCell ref="A43:E43"/>
  </mergeCells>
  <conditionalFormatting sqref="D38">
    <cfRule type="expression" priority="2" aboveAverage="0" equalAverage="0" bottom="0" percent="0" rank="0" text="" dxfId="0">
      <formula>D38="OK"</formula>
    </cfRule>
    <cfRule type="expression" priority="3" aboveAverage="0" equalAverage="0" bottom="0" percent="0" rank="0" text="" dxfId="1">
      <formula>D38&lt;&gt;"OK"</formula>
    </cfRule>
  </conditionalFormatting>
  <dataValidations count="1">
    <dataValidation allowBlank="true" errorStyle="stop" operator="between" showDropDown="false" showErrorMessage="false" showInputMessage="false" sqref="D40" type="list">
      <formula1>"Oui,Non"</formula1>
      <formula2>0</formula2>
    </dataValidation>
  </dataValidations>
  <printOptions headings="false" gridLines="false" gridLinesSet="true" horizontalCentered="false" verticalCentered="false"/>
  <pageMargins left="0.75" right="0.75"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&amp;CSamuel PETE — Mon Asso Cultuelle — E02 — monassocultuelle.com</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A2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00"/>
  </cols>
  <sheetData>
    <row r="1" customFormat="false" ht="15" hidden="false" customHeight="false" outlineLevel="0" collapsed="false">
      <c r="A1" s="1" t="s">
        <v>0</v>
      </c>
    </row>
    <row r="2" customFormat="false" ht="19.7" hidden="false" customHeight="false" outlineLevel="0" collapsed="false">
      <c r="A2" s="2" t="s">
        <v>199</v>
      </c>
    </row>
    <row r="3" customFormat="false" ht="15" hidden="false" customHeight="false" outlineLevel="0" collapsed="false">
      <c r="A3" s="3" t="s">
        <v>200</v>
      </c>
    </row>
    <row r="4" customFormat="false" ht="15" hidden="false" customHeight="false" outlineLevel="0" collapsed="false">
      <c r="A4" s="4" t="s">
        <v>3</v>
      </c>
    </row>
    <row r="6" customFormat="false" ht="19.5" hidden="false" customHeight="true" outlineLevel="0" collapsed="false">
      <c r="A6" s="29" t="s">
        <v>201</v>
      </c>
    </row>
    <row r="7" customFormat="false" ht="57.75" hidden="false" customHeight="true" outlineLevel="0" collapsed="false">
      <c r="A7" s="30" t="s">
        <v>202</v>
      </c>
    </row>
    <row r="8" customFormat="false" ht="19.5" hidden="false" customHeight="true" outlineLevel="0" collapsed="false">
      <c r="A8" s="29" t="s">
        <v>203</v>
      </c>
    </row>
    <row r="9" customFormat="false" ht="57.75" hidden="false" customHeight="true" outlineLevel="0" collapsed="false">
      <c r="A9" s="30" t="s">
        <v>204</v>
      </c>
    </row>
    <row r="10" customFormat="false" ht="19.5" hidden="false" customHeight="true" outlineLevel="0" collapsed="false">
      <c r="A10" s="29" t="s">
        <v>205</v>
      </c>
    </row>
    <row r="11" customFormat="false" ht="57.75" hidden="false" customHeight="true" outlineLevel="0" collapsed="false">
      <c r="A11" s="30" t="s">
        <v>206</v>
      </c>
    </row>
    <row r="12" customFormat="false" ht="19.5" hidden="false" customHeight="true" outlineLevel="0" collapsed="false">
      <c r="A12" s="29" t="s">
        <v>207</v>
      </c>
    </row>
    <row r="13" customFormat="false" ht="57.75" hidden="false" customHeight="true" outlineLevel="0" collapsed="false">
      <c r="A13" s="30" t="s">
        <v>208</v>
      </c>
    </row>
    <row r="14" customFormat="false" ht="19.5" hidden="false" customHeight="true" outlineLevel="0" collapsed="false">
      <c r="A14" s="29" t="s">
        <v>209</v>
      </c>
    </row>
    <row r="15" customFormat="false" ht="57.75" hidden="false" customHeight="true" outlineLevel="0" collapsed="false">
      <c r="A15" s="30" t="s">
        <v>210</v>
      </c>
    </row>
    <row r="16" customFormat="false" ht="57.75" hidden="false" customHeight="true" outlineLevel="0" collapsed="false">
      <c r="A16" s="30" t="s">
        <v>211</v>
      </c>
    </row>
    <row r="19" customFormat="false" ht="15" hidden="false" customHeight="false" outlineLevel="0" collapsed="false">
      <c r="A19" s="19" t="s">
        <v>127</v>
      </c>
    </row>
    <row r="20" customFormat="false" ht="15" hidden="false" customHeight="false" outlineLevel="0" collapsed="false">
      <c r="A20" s="20" t="s">
        <v>128</v>
      </c>
    </row>
  </sheetData>
  <printOptions headings="false" gridLines="false" gridLinesSet="true" horizontalCentered="false" verticalCentered="false"/>
  <pageMargins left="0.75" right="0.75"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&amp;CSamuel PETE — Mon Asso Cultuelle — E02 — monassocultuelle.com</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2026-09-29T15:59:27Z</dcterms:created>
  <dc:creator>openpyxl</dc:creator>
  <dc:description/>
  <dc:language>en-US</dc:language>
  <cp:lastModifiedBy/>
  <dcterms:modified xsi:type="dcterms:W3CDTF">2026-09-29T15:59:27Z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